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Employees" sheetId="3" state="visible" r:id="rId5"/>
    <sheet name="Attendance" sheetId="4" state="visible" r:id="rId6"/>
    <sheet name="Month Summary" sheetId="5" state="visible" r:id="rId7"/>
    <sheet name="Get Pr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<sst xmlns="http://schemas.openxmlformats.org/spreadsheetml/2006/main" count="379" uniqueCount="160">
  <si>
    <t xml:space="preserve">Attendance &amp; Leave Tracker</t>
  </si>
  <si>
    <t xml:space="preserve">Monthly attendance register with weekly offs and holidays marked automatically, leave and loss-of-pay counts and paid days for payroll – Pro adds a full financial year and leave balances.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</si>
  <si>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</si>
  <si>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</si>
  <si>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</si>
  <si>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</si>
  <si>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An attendance register for Indian businesses. Pick the month and the sheet lays out the dates, marks weekly offs and the holidays from Settings, and gives you a grid to mark each employee as present, absent, on half day, on leave or on duty. It counts each code, highlights days not yet marked, and works out loss-of-pay and paid days – the figures your payroll needs.</t>
  </si>
  <si>
    <t xml:space="preserve">How to use</t>
  </si>
  <si>
    <t xml:space="preserve">1. Settings</t>
  </si>
  <si>
    <t xml:space="preserve">Enter the company, financial year, weekly off(s), your holiday list and leave entitlements.</t>
  </si>
  <si>
    <t xml:space="preserve">2. Employees</t>
  </si>
  <si>
    <t xml:space="preserve">List employees with their opening CL, SL and EL balances (used by the Pro leave balance).</t>
  </si>
  <si>
    <t xml:space="preserve">3. Attendance</t>
  </si>
  <si>
    <t xml:space="preserve">Choose the month in B2. Mark each working day with a code from the drop-down. Weekly offs and holidays are greyed and counted automatically.</t>
  </si>
  <si>
    <t xml:space="preserve">4. Month Summary</t>
  </si>
  <si>
    <t xml:space="preserve">Paid days and LOP days for each employee. Copy LOP days into the Salary Sheet &amp; Payroll Register template.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</si>
  <si>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</si>
  <si>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</si>
  <si>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</si>
  <si>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</si>
  <si>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</si>
  <si>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</si>
  <si>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</si>
  <si>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</si>
  <si>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</si>
  <si>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</si>
  <si>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Codes</t>
  </si>
  <si>
    <t xml:space="preserve">P present, A absent (loss of pay), HD half day, CL/SL/EL paid leave, OD on duty. WO and HO are filled from the calendar.</t>
  </si>
  <si>
    <t xml:space="preserve">Paid days</t>
  </si>
  <si>
    <t xml:space="preserve">Days in the month − (absent days + half of half days). Weekly offs and holidays are paid.</t>
  </si>
  <si>
    <t xml:space="preserve">Leave law</t>
  </si>
  <si>
    <t xml:space="preserve">Leave entitlements differ by state Shops &amp; Establishments Act and your policy. The Occupational Safety, Health and Working Conditions Code, 2020 lets workers carry forward up to 30 days of earned leave – set your own limit in Settings.</t>
  </si>
  <si>
    <t xml:space="preserve">Capacity</t>
  </si>
  <si>
    <t xml:space="preserve">100 employees, 30 holidays.</t>
  </si>
  <si>
    <t xml:space="preserve">Assumptions in the sample data</t>
  </si>
  <si>
    <t xml:space="preserve">A Raipur manufacturer with 8 employees, Sunday weekly off and a sample holiday list for 2026-27. September 2026 is filled with sample attendance.</t>
  </si>
  <si>
    <t xml:space="preserve">Pro edition includes</t>
  </si>
  <si>
    <t xml:space="preserve">✔</t>
  </si>
  <si>
    <t xml:space="preserve">Full financial year – 12 monthly attendance sheets (April to March) that pick up the dates, weekly offs and holidays automatically</t>
  </si>
  <si>
    <t xml:space="preserve">Leave Balance – opening + entitlement − leave taken for CL, SL and EL, with EL carry-forward and encashable days</t>
  </si>
  <si>
    <t xml:space="preserve">Year Summary – paid days and loss-of-pay days for every employee and month, ready for payroll and audits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</si>
  <si>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</si>
  <si>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</si>
  <si>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</si>
  <si>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</si>
  <si>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</si>
  <si>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</si>
  <si>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</si>
  <si>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</si>
  <si>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</si>
  <si>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</si>
  <si>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</si>
  <si>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</si>
  <si>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Settings – calendar, holidays and leave policy</t>
  </si>
  <si>
    <t xml:space="preserve">PB Lab · pblab.in/templates</t>
  </si>
  <si>
    <t xml:space="preserve">Company</t>
  </si>
  <si>
    <t xml:space="preserve">Holidays (date and name)</t>
  </si>
  <si>
    <t xml:space="preserve">Attendance codes</t>
  </si>
  <si>
    <t xml:space="preserve">Company name</t>
  </si>
  <si>
    <t xml:space="preserve">Raipur Precision Components Pvt Ltd</t>
  </si>
  <si>
    <t xml:space="preserve">Holiday</t>
  </si>
  <si>
    <t xml:space="preserve">Date</t>
  </si>
  <si>
    <t xml:space="preserve">P – Present</t>
  </si>
  <si>
    <t xml:space="preserve">Financial year starting April of</t>
  </si>
  <si>
    <t xml:space="preserve">Republic Day</t>
  </si>
  <si>
    <t xml:space="preserve">A – Absent – loss of pay</t>
  </si>
  <si>
    <t xml:space="preserve">Weekly off</t>
  </si>
  <si>
    <t xml:space="preserve">Sunday</t>
  </si>
  <si>
    <t xml:space="preserve">Holi</t>
  </si>
  <si>
    <t xml:space="preserve">HD – Half day – half a day's loss of pay</t>
  </si>
  <si>
    <t xml:space="preserve">Second weekly off (optional)</t>
  </si>
  <si>
    <t xml:space="preserve">None</t>
  </si>
  <si>
    <t xml:space="preserve">Independence Day</t>
  </si>
  <si>
    <t xml:space="preserve">CL / SL / EL – Casual, sick or earned leave – paid</t>
  </si>
  <si>
    <t xml:space="preserve">Leave policy (days per year)</t>
  </si>
  <si>
    <t xml:space="preserve">Raksha Bandhan</t>
  </si>
  <si>
    <t xml:space="preserve">OD – On duty / work from home – paid</t>
  </si>
  <si>
    <t xml:space="preserve">Casual leave (CL)</t>
  </si>
  <si>
    <t xml:space="preserve">Gandhi Jayanti</t>
  </si>
  <si>
    <t xml:space="preserve">WO / HO – Weekly off / holiday – filled automatically, no need to type</t>
  </si>
  <si>
    <t xml:space="preserve">Sick leave (SL)</t>
  </si>
  <si>
    <t xml:space="preserve">Dussehra</t>
  </si>
  <si>
    <t xml:space="preserve">Blank on a working day – Not marked yet – shows in the 'Unmarked' column</t>
  </si>
  <si>
    <t xml:space="preserve">Earned leave (EL)</t>
  </si>
  <si>
    <t xml:space="preserve">Diwali</t>
  </si>
  <si>
    <t xml:space="preserve">EL that can be carried forward</t>
  </si>
  <si>
    <t xml:space="preserve">Govardhan Puja</t>
  </si>
  <si>
    <t xml:space="preserve">Chhattisgarh Rajyotsava</t>
  </si>
  <si>
    <t xml:space="preserve">Weekly off – weekday number</t>
  </si>
  <si>
    <t xml:space="preserve">Christmas</t>
  </si>
  <si>
    <t xml:space="preserve">Second weekly off – weekday number (0 = none)</t>
  </si>
  <si>
    <t xml:space="preserve">Ambedkar Jayanti</t>
  </si>
  <si>
    <t xml:space="preserve">Labour Day</t>
  </si>
  <si>
    <t xml:space="preserve">Ganesh Chaturthi</t>
  </si>
  <si>
    <t xml:space="preserve">Employees and opening leave balances</t>
  </si>
  <si>
    <t xml:space="preserve">Opening balances are as on 1 April (start of the financial year).</t>
  </si>
  <si>
    <t xml:space="preserve">Emp ID</t>
  </si>
  <si>
    <t xml:space="preserve">Name</t>
  </si>
  <si>
    <t xml:space="preserve">Department</t>
  </si>
  <si>
    <t xml:space="preserve">Date of joining</t>
  </si>
  <si>
    <t xml:space="preserve">Opening CL</t>
  </si>
  <si>
    <t xml:space="preserve">Opening SL</t>
  </si>
  <si>
    <t xml:space="preserve">Opening EL</t>
  </si>
  <si>
    <t xml:space="preserve">E001</t>
  </si>
  <si>
    <t xml:space="preserve">Anil Sharma</t>
  </si>
  <si>
    <t xml:space="preserve">Production</t>
  </si>
  <si>
    <t xml:space="preserve">E002</t>
  </si>
  <si>
    <t xml:space="preserve">Kavita Sahu</t>
  </si>
  <si>
    <t xml:space="preserve">Finance</t>
  </si>
  <si>
    <t xml:space="preserve">E003</t>
  </si>
  <si>
    <t xml:space="preserve">Rohit Verma</t>
  </si>
  <si>
    <t xml:space="preserve">E004</t>
  </si>
  <si>
    <t xml:space="preserve">Sunita Dewangan</t>
  </si>
  <si>
    <t xml:space="preserve">E005</t>
  </si>
  <si>
    <t xml:space="preserve">Imran Khan</t>
  </si>
  <si>
    <t xml:space="preserve">Quality</t>
  </si>
  <si>
    <t xml:space="preserve">E006</t>
  </si>
  <si>
    <t xml:space="preserve">Priya Nair</t>
  </si>
  <si>
    <t xml:space="preserve">Admin</t>
  </si>
  <si>
    <t xml:space="preserve">E007</t>
  </si>
  <si>
    <t xml:space="preserve">Deepak Yadav</t>
  </si>
  <si>
    <t xml:space="preserve">E008</t>
  </si>
  <si>
    <t xml:space="preserve">Neha Agrawal</t>
  </si>
  <si>
    <t xml:space="preserve">Sales</t>
  </si>
  <si>
    <t xml:space="preserve">Attendance register</t>
  </si>
  <si>
    <t xml:space="preserve">Month</t>
  </si>
  <si>
    <t xml:space="preserve">Working days</t>
  </si>
  <si>
    <t xml:space="preserve">Day</t>
  </si>
  <si>
    <t xml:space="preserve">Working day (1 = yes)</t>
  </si>
  <si>
    <t xml:space="preserve">ID</t>
  </si>
  <si>
    <t xml:space="preserve">Present</t>
  </si>
  <si>
    <t xml:space="preserve">Half days</t>
  </si>
  <si>
    <t xml:space="preserve">Absent</t>
  </si>
  <si>
    <t xml:space="preserve">CL</t>
  </si>
  <si>
    <t xml:space="preserve">SL</t>
  </si>
  <si>
    <t xml:space="preserve">EL</t>
  </si>
  <si>
    <t xml:space="preserve">On duty</t>
  </si>
  <si>
    <t xml:space="preserve">Weekly offs</t>
  </si>
  <si>
    <t xml:space="preserve">Holidays</t>
  </si>
  <si>
    <t xml:space="preserve">Unmarked</t>
  </si>
  <si>
    <t xml:space="preserve">LOP days</t>
  </si>
  <si>
    <t xml:space="preserve">P</t>
  </si>
  <si>
    <t xml:space="preserve">A</t>
  </si>
  <si>
    <t xml:space="preserve">OD</t>
  </si>
  <si>
    <t xml:space="preserve">Total</t>
  </si>
  <si>
    <t xml:space="preserve">Monthly attendance summary – paid days for payroll</t>
  </si>
  <si>
    <t xml:space="preserve">Paid leave</t>
  </si>
  <si>
    <t xml:space="preserve">Weekly offs &amp; holidays</t>
  </si>
  <si>
    <t xml:space="preserve">Days check</t>
  </si>
  <si>
    <t xml:space="preserve">Check: every employee's days add up to the days in the month</t>
  </si>
  <si>
    <t xml:space="preserve">Unmarked working days (fill these in before payroll)</t>
  </si>
  <si>
    <t xml:space="preserve">Upgrade to Attendance &amp; Leave Tracker – Pro</t>
  </si>
  <si>
    <t xml:space="preserve">The Pro edition adds:</t>
  </si>
  <si>
    <t xml:space="preserve">✔  Full financial year – 12 monthly attendance sheets (April to March) that pick up the dates, weekly offs and holidays automatically</t>
  </si>
  <si>
    <t xml:space="preserve">✔  Leave Balance – opening + entitlement − leave taken for CL, SL and EL, with EL carry-forward and encashable days</t>
  </si>
  <si>
    <t xml:space="preserve">✔  Year Summary – paid days and loss-of-pay days for every employee and month, ready for payroll and audits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</si>
  <si>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</si>
  <si>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</si>
  <si>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https://pblab.in/templates/attendance-leave-tracker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</si>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</sst>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d\-mmm\-yyyy"/>
    <numFmt numFmtId="167" formatCode="0.0"/>
    <numFmt numFmtId="168" formatCode="mmmm\ yyyy"/>
    <numFmt numFmtId="169" formatCode="0&quot; days&quot;"/>
    <numFmt numFmtId="170" formatCode="d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DDEBF7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E7E6E6"/>
        </patternFill>
      </fill>
    </dxf>
    <dxf>
      <fill>
        <patternFill>
          <bgColor rgb="FFFFC7CE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FFF2CC"/>
        </patternFill>
      </fill>
    </dxf>
    <dxf>
      <fill>
        <patternFill>
          <bgColor rgb="FF7F7F7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F7F7F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pblab.in/templates/attendance-leave-track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IF('Month Summary'!J107=0,IF('Month Summary'!J108=0,"✔ "&amp;TEXT(Attendance!$B$2,"mmmm yyyy")&amp;" complete – "&amp;TEXT('Month Summary'!I105,"0.0")&amp;" LOP days in total","✔ Register adds up – "&amp;'Month Summary'!J108&amp;" working day(s) still unmarked"),"✘ Check the Month Summary")</f>
        <v>✔ September 2026 complete – 4.0 LOP days in total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1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4" customFormat="false" ht="27.75" hidden="false" customHeight="true" outlineLevel="0" collapsed="false">
      <c r="B14" s="9" t="s">
        <v>14</v>
      </c>
      <c r="C14" s="8" t="s">
        <v>15</v>
      </c>
    </row>
    <row r="16" customFormat="false" ht="15" hidden="false" customHeight="true" outlineLevel="0" collapsed="false">
      <c r="B16" s="7" t="s">
        <v>16</v>
      </c>
    </row>
    <row r="17" customFormat="false" ht="15" hidden="false" customHeight="true" outlineLevel="0" collapsed="false">
      <c r="B17" s="10" t="s">
        <v>17</v>
      </c>
      <c r="C17" s="8" t="s">
        <v>18</v>
      </c>
    </row>
    <row r="18" customFormat="false" ht="15" hidden="false" customHeight="true" outlineLevel="0" collapsed="false">
      <c r="B18" s="9" t="s">
        <v>19</v>
      </c>
      <c r="C18" s="8" t="s">
        <v>20</v>
      </c>
    </row>
    <row r="19" customFormat="false" ht="15" hidden="false" customHeight="true" outlineLevel="0" collapsed="false">
      <c r="B19" s="11" t="s">
        <v>21</v>
      </c>
      <c r="C19" s="8" t="s">
        <v>22</v>
      </c>
    </row>
    <row r="20" customFormat="false" ht="15" hidden="false" customHeight="true" outlineLevel="0" collapsed="false">
      <c r="B20" s="12" t="s">
        <v>23</v>
      </c>
      <c r="C20" s="8" t="s">
        <v>24</v>
      </c>
    </row>
    <row r="22" customFormat="false" ht="15" hidden="false" customHeight="true" outlineLevel="0" collapsed="false">
      <c r="B22" s="7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15" hidden="false" customHeight="true" outlineLevel="0" collapsed="false">
      <c r="B24" s="9" t="s">
        <v>28</v>
      </c>
      <c r="C24" s="8" t="s">
        <v>29</v>
      </c>
    </row>
    <row r="25" customFormat="false" ht="42" hidden="false" customHeight="true" outlineLevel="0" collapsed="false">
      <c r="B25" s="9" t="s">
        <v>30</v>
      </c>
      <c r="C25" s="8" t="s">
        <v>31</v>
      </c>
    </row>
    <row r="26" customFormat="false" ht="15" hidden="false" customHeight="true" outlineLevel="0" collapsed="false">
      <c r="B26" s="9" t="s">
        <v>32</v>
      </c>
      <c r="C26" s="8" t="s">
        <v>33</v>
      </c>
    </row>
    <row r="28" customFormat="false" ht="15" hidden="false" customHeight="true" outlineLevel="0" collapsed="false">
      <c r="B28" s="7" t="s">
        <v>34</v>
      </c>
    </row>
    <row r="29" customFormat="false" ht="27.75" hidden="false" customHeight="true" outlineLevel="0" collapsed="false">
      <c r="B29" s="8"/>
      <c r="C29" s="8" t="s">
        <v>35</v>
      </c>
    </row>
    <row r="31" customFormat="false" ht="15" hidden="false" customHeight="true" outlineLevel="0" collapsed="false">
      <c r="B31" s="7" t="s">
        <v>36</v>
      </c>
    </row>
    <row r="32" customFormat="false" ht="27.75" hidden="false" customHeight="true" outlineLevel="0" collapsed="false">
      <c r="B32" s="9" t="s">
        <v>37</v>
      </c>
      <c r="C32" s="8" t="s">
        <v>38</v>
      </c>
    </row>
    <row r="33" customFormat="false" ht="27.75" hidden="false" customHeight="true" outlineLevel="0" collapsed="false">
      <c r="B33" s="9" t="s">
        <v>37</v>
      </c>
      <c r="C33" s="8" t="s">
        <v>39</v>
      </c>
    </row>
    <row r="34" customFormat="false" ht="27.75" hidden="false" customHeight="true" outlineLevel="0" collapsed="false">
      <c r="B34" s="9" t="s">
        <v>37</v>
      </c>
      <c r="C34" s="8" t="s">
        <v>40</v>
      </c>
    </row>
    <row r="35" customFormat="false" ht="15" hidden="false" customHeight="true" outlineLevel="0" collapsed="false">
      <c r="B35" s="9" t="s">
        <v>37</v>
      </c>
      <c r="C35" s="8" t="s">
        <v>41</v>
      </c>
    </row>
    <row r="37" customFormat="false" ht="15" hidden="false" customHeight="true" outlineLevel="0" collapsed="false">
      <c r="B37" s="7" t="s">
        <v>42</v>
      </c>
    </row>
    <row r="38" customFormat="false" ht="15" hidden="false" customHeight="true" outlineLevel="0" collapsed="false">
      <c r="B38" s="9" t="s">
        <v>43</v>
      </c>
      <c r="C38" s="8" t="s">
        <v>44</v>
      </c>
    </row>
    <row r="39" customFormat="false" ht="15" hidden="false" customHeight="true" outlineLevel="0" collapsed="false">
      <c r="B39" s="9" t="s">
        <v>45</v>
      </c>
      <c r="C39" s="8" t="s">
        <v>46</v>
      </c>
    </row>
    <row r="40" customFormat="false" ht="15" hidden="false" customHeight="true" outlineLevel="0" collapsed="false">
      <c r="B40" s="9" t="s">
        <v>47</v>
      </c>
      <c r="C40" s="8" t="s">
        <v>48</v>
      </c>
    </row>
    <row r="41" customFormat="false" ht="27.75" hidden="false" customHeight="true" outlineLevel="0" collapsed="false">
      <c r="B41" s="9" t="s">
        <v>49</v>
      </c>
      <c r="C41" s="8" t="s">
        <v>50</v>
      </c>
    </row>
    <row r="42" customFormat="false" ht="27.75" hidden="false" customHeight="true" outlineLevel="0" collapsed="false">
      <c r="B42" s="9" t="s">
        <v>51</v>
      </c>
      <c r="C42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G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30"/>
    <col collapsed="false" customWidth="true" hidden="false" outlineLevel="0" max="5" min="5" style="1" width="14"/>
    <col collapsed="false" customWidth="true" hidden="false" outlineLevel="0" max="6" min="6" style="1" width="3"/>
    <col collapsed="false" customWidth="true" hidden="false" outlineLevel="0" max="7" min="7" style="1" width="60"/>
  </cols>
  <sheetData>
    <row r="1" customFormat="false" ht="21.75" hidden="false" customHeight="true" outlineLevel="0" collapsed="false">
      <c r="A1" s="13" t="s">
        <v>53</v>
      </c>
      <c r="G1" s="14" t="s">
        <v>54</v>
      </c>
    </row>
    <row r="4" customFormat="false" ht="15" hidden="false" customHeight="true" outlineLevel="0" collapsed="false">
      <c r="A4" s="15" t="s">
        <v>55</v>
      </c>
      <c r="B4" s="16"/>
      <c r="D4" s="4" t="s">
        <v>56</v>
      </c>
      <c r="G4" s="4" t="s">
        <v>57</v>
      </c>
    </row>
    <row r="5" customFormat="false" ht="19.5" hidden="false" customHeight="true" outlineLevel="0" collapsed="false">
      <c r="A5" s="17" t="s">
        <v>58</v>
      </c>
      <c r="B5" s="18" t="s">
        <v>59</v>
      </c>
      <c r="D5" s="19" t="s">
        <v>60</v>
      </c>
      <c r="E5" s="20" t="s">
        <v>61</v>
      </c>
      <c r="G5" s="17" t="s">
        <v>62</v>
      </c>
    </row>
    <row r="6" customFormat="false" ht="15" hidden="false" customHeight="true" outlineLevel="0" collapsed="false">
      <c r="A6" s="17" t="s">
        <v>63</v>
      </c>
      <c r="B6" s="21" t="n">
        <v>2026</v>
      </c>
      <c r="D6" s="18" t="s">
        <v>64</v>
      </c>
      <c r="E6" s="22" t="n">
        <v>46413</v>
      </c>
      <c r="G6" s="17" t="s">
        <v>65</v>
      </c>
    </row>
    <row r="7" customFormat="false" ht="15" hidden="false" customHeight="true" outlineLevel="0" collapsed="false">
      <c r="A7" s="17" t="s">
        <v>66</v>
      </c>
      <c r="B7" s="18" t="s">
        <v>67</v>
      </c>
      <c r="D7" s="18" t="s">
        <v>68</v>
      </c>
      <c r="E7" s="22" t="n">
        <v>46468</v>
      </c>
      <c r="G7" s="17" t="s">
        <v>69</v>
      </c>
    </row>
    <row r="8" customFormat="false" ht="15" hidden="false" customHeight="true" outlineLevel="0" collapsed="false">
      <c r="A8" s="17" t="s">
        <v>70</v>
      </c>
      <c r="B8" s="18" t="s">
        <v>71</v>
      </c>
      <c r="D8" s="18" t="s">
        <v>72</v>
      </c>
      <c r="E8" s="22" t="n">
        <v>46249</v>
      </c>
      <c r="G8" s="17" t="s">
        <v>73</v>
      </c>
    </row>
    <row r="9" customFormat="false" ht="15" hidden="false" customHeight="true" outlineLevel="0" collapsed="false">
      <c r="A9" s="15" t="s">
        <v>74</v>
      </c>
      <c r="B9" s="16"/>
      <c r="D9" s="18" t="s">
        <v>75</v>
      </c>
      <c r="E9" s="22" t="n">
        <v>46262</v>
      </c>
      <c r="G9" s="17" t="s">
        <v>76</v>
      </c>
    </row>
    <row r="10" customFormat="false" ht="15" hidden="false" customHeight="true" outlineLevel="0" collapsed="false">
      <c r="A10" s="17" t="s">
        <v>77</v>
      </c>
      <c r="B10" s="21" t="n">
        <v>8</v>
      </c>
      <c r="D10" s="18" t="s">
        <v>78</v>
      </c>
      <c r="E10" s="22" t="n">
        <v>46297</v>
      </c>
      <c r="G10" s="17" t="s">
        <v>79</v>
      </c>
    </row>
    <row r="11" customFormat="false" ht="15" hidden="false" customHeight="true" outlineLevel="0" collapsed="false">
      <c r="A11" s="17" t="s">
        <v>80</v>
      </c>
      <c r="B11" s="21" t="n">
        <v>7</v>
      </c>
      <c r="D11" s="18" t="s">
        <v>81</v>
      </c>
      <c r="E11" s="22" t="n">
        <v>46315</v>
      </c>
      <c r="G11" s="17" t="s">
        <v>82</v>
      </c>
    </row>
    <row r="12" customFormat="false" ht="15" hidden="false" customHeight="true" outlineLevel="0" collapsed="false">
      <c r="A12" s="17" t="s">
        <v>83</v>
      </c>
      <c r="B12" s="21" t="n">
        <v>15</v>
      </c>
      <c r="D12" s="18" t="s">
        <v>84</v>
      </c>
      <c r="E12" s="22" t="n">
        <v>46334</v>
      </c>
    </row>
    <row r="13" customFormat="false" ht="15" hidden="false" customHeight="true" outlineLevel="0" collapsed="false">
      <c r="A13" s="17" t="s">
        <v>85</v>
      </c>
      <c r="B13" s="21" t="n">
        <v>30</v>
      </c>
      <c r="D13" s="18" t="s">
        <v>86</v>
      </c>
      <c r="E13" s="22" t="n">
        <v>46335</v>
      </c>
    </row>
    <row r="14" customFormat="false" ht="15" hidden="false" customHeight="true" outlineLevel="0" collapsed="false">
      <c r="D14" s="18" t="s">
        <v>87</v>
      </c>
      <c r="E14" s="22" t="n">
        <v>46327</v>
      </c>
    </row>
    <row r="15" customFormat="false" ht="15" hidden="false" customHeight="true" outlineLevel="0" collapsed="false">
      <c r="A15" s="3" t="s">
        <v>88</v>
      </c>
      <c r="B15" s="23" t="n">
        <f aca="false">MATCH(Settings!$B$7,{"Sunday","Monday","Tuesday","Wednesday","Thursday","Friday","Saturday"},0)</f>
        <v>1</v>
      </c>
      <c r="D15" s="18" t="s">
        <v>89</v>
      </c>
      <c r="E15" s="22" t="n">
        <v>46381</v>
      </c>
    </row>
    <row r="16" customFormat="false" ht="15" hidden="false" customHeight="true" outlineLevel="0" collapsed="false">
      <c r="A16" s="3" t="s">
        <v>90</v>
      </c>
      <c r="B16" s="23" t="n">
        <f aca="false">IFERROR(MATCH(Settings!$B$8,{"Sunday","Monday","Tuesday","Wednesday","Thursday","Friday","Saturday"},0),0)</f>
        <v>0</v>
      </c>
      <c r="D16" s="18" t="s">
        <v>91</v>
      </c>
      <c r="E16" s="22" t="n">
        <v>46126</v>
      </c>
    </row>
    <row r="17" customFormat="false" ht="15" hidden="false" customHeight="true" outlineLevel="0" collapsed="false">
      <c r="D17" s="18" t="s">
        <v>92</v>
      </c>
      <c r="E17" s="22" t="n">
        <v>46143</v>
      </c>
    </row>
    <row r="18" customFormat="false" ht="15" hidden="false" customHeight="true" outlineLevel="0" collapsed="false">
      <c r="D18" s="18" t="s">
        <v>93</v>
      </c>
      <c r="E18" s="22" t="n">
        <v>46279</v>
      </c>
    </row>
    <row r="19" customFormat="false" ht="15" hidden="false" customHeight="true" outlineLevel="0" collapsed="false">
      <c r="D19" s="24"/>
      <c r="E19" s="25"/>
    </row>
    <row r="20" customFormat="false" ht="15" hidden="false" customHeight="true" outlineLevel="0" collapsed="false">
      <c r="D20" s="24"/>
      <c r="E20" s="25"/>
    </row>
    <row r="21" customFormat="false" ht="15" hidden="false" customHeight="true" outlineLevel="0" collapsed="false">
      <c r="D21" s="24"/>
      <c r="E21" s="25"/>
    </row>
    <row r="22" customFormat="false" ht="15" hidden="false" customHeight="true" outlineLevel="0" collapsed="false">
      <c r="D22" s="24"/>
      <c r="E22" s="25"/>
    </row>
    <row r="23" customFormat="false" ht="15" hidden="false" customHeight="true" outlineLevel="0" collapsed="false">
      <c r="D23" s="24"/>
      <c r="E23" s="25"/>
    </row>
    <row r="24" customFormat="false" ht="15" hidden="false" customHeight="true" outlineLevel="0" collapsed="false">
      <c r="D24" s="24"/>
      <c r="E24" s="25"/>
    </row>
    <row r="25" customFormat="false" ht="15" hidden="false" customHeight="true" outlineLevel="0" collapsed="false">
      <c r="D25" s="24"/>
      <c r="E25" s="25"/>
    </row>
    <row r="26" customFormat="false" ht="15" hidden="false" customHeight="true" outlineLevel="0" collapsed="false">
      <c r="D26" s="24"/>
      <c r="E26" s="25"/>
    </row>
    <row r="27" customFormat="false" ht="15" hidden="false" customHeight="true" outlineLevel="0" collapsed="false">
      <c r="D27" s="24"/>
      <c r="E27" s="25"/>
    </row>
    <row r="28" customFormat="false" ht="15" hidden="false" customHeight="true" outlineLevel="0" collapsed="false">
      <c r="D28" s="24"/>
      <c r="E28" s="25"/>
    </row>
    <row r="29" customFormat="false" ht="15" hidden="false" customHeight="true" outlineLevel="0" collapsed="false">
      <c r="D29" s="24"/>
      <c r="E29" s="25"/>
    </row>
    <row r="30" customFormat="false" ht="15" hidden="false" customHeight="true" outlineLevel="0" collapsed="false">
      <c r="D30" s="24"/>
      <c r="E30" s="25"/>
    </row>
    <row r="31" customFormat="false" ht="15" hidden="false" customHeight="true" outlineLevel="0" collapsed="false">
      <c r="D31" s="24"/>
      <c r="E31" s="25"/>
    </row>
    <row r="32" customFormat="false" ht="15" hidden="false" customHeight="true" outlineLevel="0" collapsed="false">
      <c r="D32" s="24"/>
      <c r="E32" s="25"/>
    </row>
    <row r="33" customFormat="false" ht="15" hidden="false" customHeight="true" outlineLevel="0" collapsed="false">
      <c r="D33" s="24"/>
      <c r="E33" s="25"/>
    </row>
    <row r="34" customFormat="false" ht="15" hidden="false" customHeight="true" outlineLevel="0" collapsed="false">
      <c r="D34" s="24"/>
      <c r="E34" s="25"/>
    </row>
    <row r="35" customFormat="false" ht="15" hidden="false" customHeight="true" outlineLevel="0" collapsed="false">
      <c r="D35" s="24"/>
      <c r="E35" s="25"/>
    </row>
  </sheetData>
  <dataValidations count="2">
    <dataValidation allowBlank="true" errorStyle="stop" operator="between" showDropDown="false" showErrorMessage="false" showInputMessage="false" sqref="B7" type="list">
      <formula1>"Sunday,Saturday,Friday,Monday"</formula1>
      <formula2>0</formula2>
    </dataValidation>
    <dataValidation allowBlank="true" errorStyle="stop" operator="between" showDropDown="false" showErrorMessage="false" showInputMessage="false" sqref="B8" type="list">
      <formula1>"None,Saturday,Sunday"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G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4" min="4" style="1" width="12"/>
    <col collapsed="false" customWidth="true" hidden="false" outlineLevel="0" max="7" min="5" style="1" width="11"/>
  </cols>
  <sheetData>
    <row r="1" customFormat="false" ht="21.75" hidden="false" customHeight="true" outlineLevel="0" collapsed="false">
      <c r="A1" s="13" t="s">
        <v>94</v>
      </c>
      <c r="G1" s="14" t="s">
        <v>54</v>
      </c>
    </row>
    <row r="2" customFormat="false" ht="15" hidden="false" customHeight="true" outlineLevel="0" collapsed="false">
      <c r="A2" s="3" t="s">
        <v>95</v>
      </c>
    </row>
    <row r="4" customFormat="false" ht="30" hidden="false" customHeight="true" outlineLevel="0" collapsed="false">
      <c r="A4" s="19" t="s">
        <v>96</v>
      </c>
      <c r="B4" s="20" t="s">
        <v>97</v>
      </c>
      <c r="C4" s="20" t="s">
        <v>98</v>
      </c>
      <c r="D4" s="20" t="s">
        <v>99</v>
      </c>
      <c r="E4" s="20" t="s">
        <v>100</v>
      </c>
      <c r="F4" s="20" t="s">
        <v>101</v>
      </c>
      <c r="G4" s="20" t="s">
        <v>102</v>
      </c>
    </row>
    <row r="5" customFormat="false" ht="15" hidden="false" customHeight="true" outlineLevel="0" collapsed="false">
      <c r="A5" s="18" t="s">
        <v>103</v>
      </c>
      <c r="B5" s="18" t="s">
        <v>104</v>
      </c>
      <c r="C5" s="18" t="s">
        <v>105</v>
      </c>
      <c r="D5" s="22" t="n">
        <v>43252</v>
      </c>
      <c r="E5" s="26" t="n">
        <v>0</v>
      </c>
      <c r="F5" s="26" t="n">
        <v>4</v>
      </c>
      <c r="G5" s="26" t="n">
        <v>22</v>
      </c>
    </row>
    <row r="6" customFormat="false" ht="15" hidden="false" customHeight="true" outlineLevel="0" collapsed="false">
      <c r="A6" s="18" t="s">
        <v>106</v>
      </c>
      <c r="B6" s="18" t="s">
        <v>107</v>
      </c>
      <c r="C6" s="18" t="s">
        <v>108</v>
      </c>
      <c r="D6" s="22" t="n">
        <v>44298</v>
      </c>
      <c r="E6" s="26" t="n">
        <v>0</v>
      </c>
      <c r="F6" s="26" t="n">
        <v>3</v>
      </c>
      <c r="G6" s="26" t="n">
        <v>12</v>
      </c>
    </row>
    <row r="7" customFormat="false" ht="15" hidden="false" customHeight="true" outlineLevel="0" collapsed="false">
      <c r="A7" s="18" t="s">
        <v>109</v>
      </c>
      <c r="B7" s="18" t="s">
        <v>110</v>
      </c>
      <c r="C7" s="18" t="s">
        <v>105</v>
      </c>
      <c r="D7" s="22" t="n">
        <v>44564</v>
      </c>
      <c r="E7" s="26" t="n">
        <v>0</v>
      </c>
      <c r="F7" s="26" t="n">
        <v>2</v>
      </c>
      <c r="G7" s="26" t="n">
        <v>9</v>
      </c>
    </row>
    <row r="8" customFormat="false" ht="15" hidden="false" customHeight="true" outlineLevel="0" collapsed="false">
      <c r="A8" s="18" t="s">
        <v>111</v>
      </c>
      <c r="B8" s="18" t="s">
        <v>112</v>
      </c>
      <c r="C8" s="18" t="s">
        <v>105</v>
      </c>
      <c r="D8" s="22" t="n">
        <v>45124</v>
      </c>
      <c r="E8" s="26" t="n">
        <v>0</v>
      </c>
      <c r="F8" s="26" t="n">
        <v>1</v>
      </c>
      <c r="G8" s="26" t="n">
        <v>6</v>
      </c>
    </row>
    <row r="9" customFormat="false" ht="15" hidden="false" customHeight="true" outlineLevel="0" collapsed="false">
      <c r="A9" s="18" t="s">
        <v>113</v>
      </c>
      <c r="B9" s="18" t="s">
        <v>114</v>
      </c>
      <c r="C9" s="18" t="s">
        <v>115</v>
      </c>
      <c r="D9" s="22" t="n">
        <v>44075</v>
      </c>
      <c r="E9" s="26" t="n">
        <v>0</v>
      </c>
      <c r="F9" s="26" t="n">
        <v>5</v>
      </c>
      <c r="G9" s="26" t="n">
        <v>18</v>
      </c>
    </row>
    <row r="10" customFormat="false" ht="15" hidden="false" customHeight="true" outlineLevel="0" collapsed="false">
      <c r="A10" s="18" t="s">
        <v>116</v>
      </c>
      <c r="B10" s="18" t="s">
        <v>117</v>
      </c>
      <c r="C10" s="18" t="s">
        <v>118</v>
      </c>
      <c r="D10" s="22" t="n">
        <v>45327</v>
      </c>
      <c r="E10" s="26" t="n">
        <v>0</v>
      </c>
      <c r="F10" s="26" t="n">
        <v>0</v>
      </c>
      <c r="G10" s="26" t="n">
        <v>4</v>
      </c>
    </row>
    <row r="11" customFormat="false" ht="15" hidden="false" customHeight="true" outlineLevel="0" collapsed="false">
      <c r="A11" s="18" t="s">
        <v>119</v>
      </c>
      <c r="B11" s="18" t="s">
        <v>120</v>
      </c>
      <c r="C11" s="18" t="s">
        <v>118</v>
      </c>
      <c r="D11" s="22" t="n">
        <v>43789</v>
      </c>
      <c r="E11" s="26" t="n">
        <v>0</v>
      </c>
      <c r="F11" s="26" t="n">
        <v>3</v>
      </c>
      <c r="G11" s="26" t="n">
        <v>27</v>
      </c>
    </row>
    <row r="12" customFormat="false" ht="15" hidden="false" customHeight="true" outlineLevel="0" collapsed="false">
      <c r="A12" s="18" t="s">
        <v>121</v>
      </c>
      <c r="B12" s="18" t="s">
        <v>122</v>
      </c>
      <c r="C12" s="18" t="s">
        <v>123</v>
      </c>
      <c r="D12" s="22" t="n">
        <v>45870</v>
      </c>
      <c r="E12" s="26" t="n">
        <v>0</v>
      </c>
      <c r="F12" s="26" t="n">
        <v>0</v>
      </c>
      <c r="G12" s="26" t="n">
        <v>0</v>
      </c>
    </row>
    <row r="13" customFormat="false" ht="15" hidden="false" customHeight="true" outlineLevel="0" collapsed="false">
      <c r="A13" s="24"/>
      <c r="B13" s="24"/>
      <c r="C13" s="24"/>
      <c r="D13" s="25"/>
      <c r="E13" s="24"/>
      <c r="F13" s="24"/>
      <c r="G13" s="24"/>
    </row>
    <row r="14" customFormat="false" ht="15" hidden="false" customHeight="true" outlineLevel="0" collapsed="false">
      <c r="A14" s="24"/>
      <c r="B14" s="24"/>
      <c r="C14" s="24"/>
      <c r="D14" s="25"/>
      <c r="E14" s="24"/>
      <c r="F14" s="24"/>
      <c r="G14" s="24"/>
    </row>
    <row r="15" customFormat="false" ht="15" hidden="false" customHeight="true" outlineLevel="0" collapsed="false">
      <c r="A15" s="24"/>
      <c r="B15" s="24"/>
      <c r="C15" s="24"/>
      <c r="D15" s="25"/>
      <c r="E15" s="24"/>
      <c r="F15" s="24"/>
      <c r="G15" s="24"/>
    </row>
    <row r="16" customFormat="false" ht="15" hidden="false" customHeight="true" outlineLevel="0" collapsed="false">
      <c r="A16" s="24"/>
      <c r="B16" s="24"/>
      <c r="C16" s="24"/>
      <c r="D16" s="25"/>
      <c r="E16" s="24"/>
      <c r="F16" s="24"/>
      <c r="G16" s="24"/>
    </row>
    <row r="17" customFormat="false" ht="15" hidden="false" customHeight="true" outlineLevel="0" collapsed="false">
      <c r="A17" s="24"/>
      <c r="B17" s="24"/>
      <c r="C17" s="24"/>
      <c r="D17" s="25"/>
      <c r="E17" s="24"/>
      <c r="F17" s="24"/>
      <c r="G17" s="24"/>
    </row>
    <row r="18" customFormat="false" ht="15" hidden="false" customHeight="true" outlineLevel="0" collapsed="false">
      <c r="A18" s="24"/>
      <c r="B18" s="24"/>
      <c r="C18" s="24"/>
      <c r="D18" s="25"/>
      <c r="E18" s="24"/>
      <c r="F18" s="24"/>
      <c r="G18" s="24"/>
    </row>
    <row r="19" customFormat="false" ht="15" hidden="false" customHeight="true" outlineLevel="0" collapsed="false">
      <c r="A19" s="24"/>
      <c r="B19" s="24"/>
      <c r="C19" s="24"/>
      <c r="D19" s="25"/>
      <c r="E19" s="24"/>
      <c r="F19" s="24"/>
      <c r="G19" s="24"/>
    </row>
    <row r="20" customFormat="false" ht="15" hidden="false" customHeight="true" outlineLevel="0" collapsed="false">
      <c r="A20" s="24"/>
      <c r="B20" s="24"/>
      <c r="C20" s="24"/>
      <c r="D20" s="25"/>
      <c r="E20" s="24"/>
      <c r="F20" s="24"/>
      <c r="G20" s="24"/>
    </row>
    <row r="21" customFormat="false" ht="15" hidden="false" customHeight="true" outlineLevel="0" collapsed="false">
      <c r="A21" s="24"/>
      <c r="B21" s="24"/>
      <c r="C21" s="24"/>
      <c r="D21" s="25"/>
      <c r="E21" s="24"/>
      <c r="F21" s="24"/>
      <c r="G21" s="24"/>
    </row>
    <row r="22" customFormat="false" ht="15" hidden="false" customHeight="true" outlineLevel="0" collapsed="false">
      <c r="A22" s="24"/>
      <c r="B22" s="24"/>
      <c r="C22" s="24"/>
      <c r="D22" s="25"/>
      <c r="E22" s="24"/>
      <c r="F22" s="24"/>
      <c r="G22" s="24"/>
    </row>
    <row r="23" customFormat="false" ht="15" hidden="false" customHeight="true" outlineLevel="0" collapsed="false">
      <c r="A23" s="24"/>
      <c r="B23" s="24"/>
      <c r="C23" s="24"/>
      <c r="D23" s="25"/>
      <c r="E23" s="24"/>
      <c r="F23" s="24"/>
      <c r="G23" s="24"/>
    </row>
    <row r="24" customFormat="false" ht="15" hidden="false" customHeight="true" outlineLevel="0" collapsed="false">
      <c r="A24" s="24"/>
      <c r="B24" s="24"/>
      <c r="C24" s="24"/>
      <c r="D24" s="25"/>
      <c r="E24" s="24"/>
      <c r="F24" s="24"/>
      <c r="G24" s="24"/>
    </row>
    <row r="25" customFormat="false" ht="15" hidden="false" customHeight="true" outlineLevel="0" collapsed="false">
      <c r="A25" s="24"/>
      <c r="B25" s="24"/>
      <c r="C25" s="24"/>
      <c r="D25" s="25"/>
      <c r="E25" s="24"/>
      <c r="F25" s="24"/>
      <c r="G25" s="24"/>
    </row>
    <row r="26" customFormat="false" ht="15" hidden="false" customHeight="true" outlineLevel="0" collapsed="false">
      <c r="A26" s="24"/>
      <c r="B26" s="24"/>
      <c r="C26" s="24"/>
      <c r="D26" s="25"/>
      <c r="E26" s="24"/>
      <c r="F26" s="24"/>
      <c r="G26" s="24"/>
    </row>
    <row r="27" customFormat="false" ht="15" hidden="false" customHeight="true" outlineLevel="0" collapsed="false">
      <c r="A27" s="24"/>
      <c r="B27" s="24"/>
      <c r="C27" s="24"/>
      <c r="D27" s="25"/>
      <c r="E27" s="24"/>
      <c r="F27" s="24"/>
      <c r="G27" s="24"/>
    </row>
    <row r="28" customFormat="false" ht="15" hidden="false" customHeight="true" outlineLevel="0" collapsed="false">
      <c r="A28" s="24"/>
      <c r="B28" s="24"/>
      <c r="C28" s="24"/>
      <c r="D28" s="25"/>
      <c r="E28" s="24"/>
      <c r="F28" s="24"/>
      <c r="G28" s="24"/>
    </row>
    <row r="29" customFormat="false" ht="15" hidden="false" customHeight="true" outlineLevel="0" collapsed="false">
      <c r="A29" s="24"/>
      <c r="B29" s="24"/>
      <c r="C29" s="24"/>
      <c r="D29" s="25"/>
      <c r="E29" s="24"/>
      <c r="F29" s="24"/>
      <c r="G29" s="24"/>
    </row>
    <row r="30" customFormat="false" ht="15" hidden="false" customHeight="true" outlineLevel="0" collapsed="false">
      <c r="A30" s="24"/>
      <c r="B30" s="24"/>
      <c r="C30" s="24"/>
      <c r="D30" s="25"/>
      <c r="E30" s="24"/>
      <c r="F30" s="24"/>
      <c r="G30" s="24"/>
    </row>
    <row r="31" customFormat="false" ht="15" hidden="false" customHeight="true" outlineLevel="0" collapsed="false">
      <c r="A31" s="24"/>
      <c r="B31" s="24"/>
      <c r="C31" s="24"/>
      <c r="D31" s="25"/>
      <c r="E31" s="24"/>
      <c r="F31" s="24"/>
      <c r="G31" s="24"/>
    </row>
    <row r="32" customFormat="false" ht="15" hidden="false" customHeight="true" outlineLevel="0" collapsed="false">
      <c r="A32" s="24"/>
      <c r="B32" s="24"/>
      <c r="C32" s="24"/>
      <c r="D32" s="25"/>
      <c r="E32" s="24"/>
      <c r="F32" s="24"/>
      <c r="G32" s="24"/>
    </row>
    <row r="33" customFormat="false" ht="15" hidden="false" customHeight="true" outlineLevel="0" collapsed="false">
      <c r="A33" s="24"/>
      <c r="B33" s="24"/>
      <c r="C33" s="24"/>
      <c r="D33" s="25"/>
      <c r="E33" s="24"/>
      <c r="F33" s="24"/>
      <c r="G33" s="24"/>
    </row>
    <row r="34" customFormat="false" ht="15" hidden="false" customHeight="true" outlineLevel="0" collapsed="false">
      <c r="A34" s="24"/>
      <c r="B34" s="24"/>
      <c r="C34" s="24"/>
      <c r="D34" s="25"/>
      <c r="E34" s="24"/>
      <c r="F34" s="24"/>
      <c r="G34" s="24"/>
    </row>
    <row r="35" customFormat="false" ht="15" hidden="false" customHeight="true" outlineLevel="0" collapsed="false">
      <c r="A35" s="24"/>
      <c r="B35" s="24"/>
      <c r="C35" s="24"/>
      <c r="D35" s="25"/>
      <c r="E35" s="24"/>
      <c r="F35" s="24"/>
      <c r="G35" s="24"/>
    </row>
    <row r="36" customFormat="false" ht="15" hidden="false" customHeight="true" outlineLevel="0" collapsed="false">
      <c r="A36" s="24"/>
      <c r="B36" s="24"/>
      <c r="C36" s="24"/>
      <c r="D36" s="25"/>
      <c r="E36" s="24"/>
      <c r="F36" s="24"/>
      <c r="G36" s="24"/>
    </row>
    <row r="37" customFormat="false" ht="15" hidden="false" customHeight="true" outlineLevel="0" collapsed="false">
      <c r="A37" s="24"/>
      <c r="B37" s="24"/>
      <c r="C37" s="24"/>
      <c r="D37" s="25"/>
      <c r="E37" s="24"/>
      <c r="F37" s="24"/>
      <c r="G37" s="24"/>
    </row>
    <row r="38" customFormat="false" ht="15" hidden="false" customHeight="true" outlineLevel="0" collapsed="false">
      <c r="A38" s="24"/>
      <c r="B38" s="24"/>
      <c r="C38" s="24"/>
      <c r="D38" s="25"/>
      <c r="E38" s="24"/>
      <c r="F38" s="24"/>
      <c r="G38" s="24"/>
    </row>
    <row r="39" customFormat="false" ht="15" hidden="false" customHeight="true" outlineLevel="0" collapsed="false">
      <c r="A39" s="24"/>
      <c r="B39" s="24"/>
      <c r="C39" s="24"/>
      <c r="D39" s="25"/>
      <c r="E39" s="24"/>
      <c r="F39" s="24"/>
      <c r="G39" s="24"/>
    </row>
    <row r="40" customFormat="false" ht="15" hidden="false" customHeight="true" outlineLevel="0" collapsed="false">
      <c r="A40" s="24"/>
      <c r="B40" s="24"/>
      <c r="C40" s="24"/>
      <c r="D40" s="25"/>
      <c r="E40" s="24"/>
      <c r="F40" s="24"/>
      <c r="G40" s="24"/>
    </row>
    <row r="41" customFormat="false" ht="15" hidden="false" customHeight="true" outlineLevel="0" collapsed="false">
      <c r="A41" s="24"/>
      <c r="B41" s="24"/>
      <c r="C41" s="24"/>
      <c r="D41" s="25"/>
      <c r="E41" s="24"/>
      <c r="F41" s="24"/>
      <c r="G41" s="24"/>
    </row>
    <row r="42" customFormat="false" ht="15" hidden="false" customHeight="true" outlineLevel="0" collapsed="false">
      <c r="A42" s="24"/>
      <c r="B42" s="24"/>
      <c r="C42" s="24"/>
      <c r="D42" s="25"/>
      <c r="E42" s="24"/>
      <c r="F42" s="24"/>
      <c r="G42" s="24"/>
    </row>
    <row r="43" customFormat="false" ht="15" hidden="false" customHeight="true" outlineLevel="0" collapsed="false">
      <c r="A43" s="24"/>
      <c r="B43" s="24"/>
      <c r="C43" s="24"/>
      <c r="D43" s="25"/>
      <c r="E43" s="24"/>
      <c r="F43" s="24"/>
      <c r="G43" s="24"/>
    </row>
    <row r="44" customFormat="false" ht="15" hidden="false" customHeight="true" outlineLevel="0" collapsed="false">
      <c r="A44" s="24"/>
      <c r="B44" s="24"/>
      <c r="C44" s="24"/>
      <c r="D44" s="25"/>
      <c r="E44" s="24"/>
      <c r="F44" s="24"/>
      <c r="G44" s="24"/>
    </row>
    <row r="45" customFormat="false" ht="15" hidden="false" customHeight="true" outlineLevel="0" collapsed="false">
      <c r="A45" s="24"/>
      <c r="B45" s="24"/>
      <c r="C45" s="24"/>
      <c r="D45" s="25"/>
      <c r="E45" s="24"/>
      <c r="F45" s="24"/>
      <c r="G45" s="24"/>
    </row>
    <row r="46" customFormat="false" ht="15" hidden="false" customHeight="true" outlineLevel="0" collapsed="false">
      <c r="A46" s="24"/>
      <c r="B46" s="24"/>
      <c r="C46" s="24"/>
      <c r="D46" s="25"/>
      <c r="E46" s="24"/>
      <c r="F46" s="24"/>
      <c r="G46" s="24"/>
    </row>
    <row r="47" customFormat="false" ht="15" hidden="false" customHeight="true" outlineLevel="0" collapsed="false">
      <c r="A47" s="24"/>
      <c r="B47" s="24"/>
      <c r="C47" s="24"/>
      <c r="D47" s="25"/>
      <c r="E47" s="24"/>
      <c r="F47" s="24"/>
      <c r="G47" s="24"/>
    </row>
    <row r="48" customFormat="false" ht="15" hidden="false" customHeight="true" outlineLevel="0" collapsed="false">
      <c r="A48" s="24"/>
      <c r="B48" s="24"/>
      <c r="C48" s="24"/>
      <c r="D48" s="25"/>
      <c r="E48" s="24"/>
      <c r="F48" s="24"/>
      <c r="G48" s="24"/>
    </row>
    <row r="49" customFormat="false" ht="15" hidden="false" customHeight="true" outlineLevel="0" collapsed="false">
      <c r="A49" s="24"/>
      <c r="B49" s="24"/>
      <c r="C49" s="24"/>
      <c r="D49" s="25"/>
      <c r="E49" s="24"/>
      <c r="F49" s="24"/>
      <c r="G49" s="24"/>
    </row>
    <row r="50" customFormat="false" ht="15" hidden="false" customHeight="true" outlineLevel="0" collapsed="false">
      <c r="A50" s="24"/>
      <c r="B50" s="24"/>
      <c r="C50" s="24"/>
      <c r="D50" s="25"/>
      <c r="E50" s="24"/>
      <c r="F50" s="24"/>
      <c r="G50" s="24"/>
    </row>
    <row r="51" customFormat="false" ht="15" hidden="false" customHeight="true" outlineLevel="0" collapsed="false">
      <c r="A51" s="24"/>
      <c r="B51" s="24"/>
      <c r="C51" s="24"/>
      <c r="D51" s="25"/>
      <c r="E51" s="24"/>
      <c r="F51" s="24"/>
      <c r="G51" s="24"/>
    </row>
    <row r="52" customFormat="false" ht="15" hidden="false" customHeight="true" outlineLevel="0" collapsed="false">
      <c r="A52" s="24"/>
      <c r="B52" s="24"/>
      <c r="C52" s="24"/>
      <c r="D52" s="25"/>
      <c r="E52" s="24"/>
      <c r="F52" s="24"/>
      <c r="G52" s="24"/>
    </row>
    <row r="53" customFormat="false" ht="15" hidden="false" customHeight="true" outlineLevel="0" collapsed="false">
      <c r="A53" s="24"/>
      <c r="B53" s="24"/>
      <c r="C53" s="24"/>
      <c r="D53" s="25"/>
      <c r="E53" s="24"/>
      <c r="F53" s="24"/>
      <c r="G53" s="24"/>
    </row>
    <row r="54" customFormat="false" ht="15" hidden="false" customHeight="true" outlineLevel="0" collapsed="false">
      <c r="A54" s="24"/>
      <c r="B54" s="24"/>
      <c r="C54" s="24"/>
      <c r="D54" s="25"/>
      <c r="E54" s="24"/>
      <c r="F54" s="24"/>
      <c r="G54" s="24"/>
    </row>
    <row r="55" customFormat="false" ht="15" hidden="false" customHeight="true" outlineLevel="0" collapsed="false">
      <c r="A55" s="24"/>
      <c r="B55" s="24"/>
      <c r="C55" s="24"/>
      <c r="D55" s="25"/>
      <c r="E55" s="24"/>
      <c r="F55" s="24"/>
      <c r="G55" s="24"/>
    </row>
    <row r="56" customFormat="false" ht="15" hidden="false" customHeight="true" outlineLevel="0" collapsed="false">
      <c r="A56" s="24"/>
      <c r="B56" s="24"/>
      <c r="C56" s="24"/>
      <c r="D56" s="25"/>
      <c r="E56" s="24"/>
      <c r="F56" s="24"/>
      <c r="G56" s="24"/>
    </row>
    <row r="57" customFormat="false" ht="15" hidden="false" customHeight="true" outlineLevel="0" collapsed="false">
      <c r="A57" s="24"/>
      <c r="B57" s="24"/>
      <c r="C57" s="24"/>
      <c r="D57" s="25"/>
      <c r="E57" s="24"/>
      <c r="F57" s="24"/>
      <c r="G57" s="24"/>
    </row>
    <row r="58" customFormat="false" ht="15" hidden="false" customHeight="true" outlineLevel="0" collapsed="false">
      <c r="A58" s="24"/>
      <c r="B58" s="24"/>
      <c r="C58" s="24"/>
      <c r="D58" s="25"/>
      <c r="E58" s="24"/>
      <c r="F58" s="24"/>
      <c r="G58" s="24"/>
    </row>
    <row r="59" customFormat="false" ht="15" hidden="false" customHeight="true" outlineLevel="0" collapsed="false">
      <c r="A59" s="24"/>
      <c r="B59" s="24"/>
      <c r="C59" s="24"/>
      <c r="D59" s="25"/>
      <c r="E59" s="24"/>
      <c r="F59" s="24"/>
      <c r="G59" s="24"/>
    </row>
    <row r="60" customFormat="false" ht="15" hidden="false" customHeight="true" outlineLevel="0" collapsed="false">
      <c r="A60" s="24"/>
      <c r="B60" s="24"/>
      <c r="C60" s="24"/>
      <c r="D60" s="25"/>
      <c r="E60" s="24"/>
      <c r="F60" s="24"/>
      <c r="G60" s="24"/>
    </row>
    <row r="61" customFormat="false" ht="15" hidden="false" customHeight="true" outlineLevel="0" collapsed="false">
      <c r="A61" s="24"/>
      <c r="B61" s="24"/>
      <c r="C61" s="24"/>
      <c r="D61" s="25"/>
      <c r="E61" s="24"/>
      <c r="F61" s="24"/>
      <c r="G61" s="24"/>
    </row>
    <row r="62" customFormat="false" ht="15" hidden="false" customHeight="true" outlineLevel="0" collapsed="false">
      <c r="A62" s="24"/>
      <c r="B62" s="24"/>
      <c r="C62" s="24"/>
      <c r="D62" s="25"/>
      <c r="E62" s="24"/>
      <c r="F62" s="24"/>
      <c r="G62" s="24"/>
    </row>
    <row r="63" customFormat="false" ht="15" hidden="false" customHeight="true" outlineLevel="0" collapsed="false">
      <c r="A63" s="24"/>
      <c r="B63" s="24"/>
      <c r="C63" s="24"/>
      <c r="D63" s="25"/>
      <c r="E63" s="24"/>
      <c r="F63" s="24"/>
      <c r="G63" s="24"/>
    </row>
    <row r="64" customFormat="false" ht="15" hidden="false" customHeight="true" outlineLevel="0" collapsed="false">
      <c r="A64" s="24"/>
      <c r="B64" s="24"/>
      <c r="C64" s="24"/>
      <c r="D64" s="25"/>
      <c r="E64" s="24"/>
      <c r="F64" s="24"/>
      <c r="G64" s="24"/>
    </row>
    <row r="65" customFormat="false" ht="15" hidden="false" customHeight="true" outlineLevel="0" collapsed="false">
      <c r="A65" s="24"/>
      <c r="B65" s="24"/>
      <c r="C65" s="24"/>
      <c r="D65" s="25"/>
      <c r="E65" s="24"/>
      <c r="F65" s="24"/>
      <c r="G65" s="24"/>
    </row>
    <row r="66" customFormat="false" ht="15" hidden="false" customHeight="true" outlineLevel="0" collapsed="false">
      <c r="A66" s="24"/>
      <c r="B66" s="24"/>
      <c r="C66" s="24"/>
      <c r="D66" s="25"/>
      <c r="E66" s="24"/>
      <c r="F66" s="24"/>
      <c r="G66" s="24"/>
    </row>
    <row r="67" customFormat="false" ht="15" hidden="false" customHeight="true" outlineLevel="0" collapsed="false">
      <c r="A67" s="24"/>
      <c r="B67" s="24"/>
      <c r="C67" s="24"/>
      <c r="D67" s="25"/>
      <c r="E67" s="24"/>
      <c r="F67" s="24"/>
      <c r="G67" s="24"/>
    </row>
    <row r="68" customFormat="false" ht="15" hidden="false" customHeight="true" outlineLevel="0" collapsed="false">
      <c r="A68" s="24"/>
      <c r="B68" s="24"/>
      <c r="C68" s="24"/>
      <c r="D68" s="25"/>
      <c r="E68" s="24"/>
      <c r="F68" s="24"/>
      <c r="G68" s="24"/>
    </row>
    <row r="69" customFormat="false" ht="15" hidden="false" customHeight="true" outlineLevel="0" collapsed="false">
      <c r="A69" s="24"/>
      <c r="B69" s="24"/>
      <c r="C69" s="24"/>
      <c r="D69" s="25"/>
      <c r="E69" s="24"/>
      <c r="F69" s="24"/>
      <c r="G69" s="24"/>
    </row>
    <row r="70" customFormat="false" ht="15" hidden="false" customHeight="true" outlineLevel="0" collapsed="false">
      <c r="A70" s="24"/>
      <c r="B70" s="24"/>
      <c r="C70" s="24"/>
      <c r="D70" s="25"/>
      <c r="E70" s="24"/>
      <c r="F70" s="24"/>
      <c r="G70" s="24"/>
    </row>
    <row r="71" customFormat="false" ht="15" hidden="false" customHeight="true" outlineLevel="0" collapsed="false">
      <c r="A71" s="24"/>
      <c r="B71" s="24"/>
      <c r="C71" s="24"/>
      <c r="D71" s="25"/>
      <c r="E71" s="24"/>
      <c r="F71" s="24"/>
      <c r="G71" s="24"/>
    </row>
    <row r="72" customFormat="false" ht="15" hidden="false" customHeight="true" outlineLevel="0" collapsed="false">
      <c r="A72" s="24"/>
      <c r="B72" s="24"/>
      <c r="C72" s="24"/>
      <c r="D72" s="25"/>
      <c r="E72" s="24"/>
      <c r="F72" s="24"/>
      <c r="G72" s="24"/>
    </row>
    <row r="73" customFormat="false" ht="15" hidden="false" customHeight="true" outlineLevel="0" collapsed="false">
      <c r="A73" s="24"/>
      <c r="B73" s="24"/>
      <c r="C73" s="24"/>
      <c r="D73" s="25"/>
      <c r="E73" s="24"/>
      <c r="F73" s="24"/>
      <c r="G73" s="24"/>
    </row>
    <row r="74" customFormat="false" ht="15" hidden="false" customHeight="true" outlineLevel="0" collapsed="false">
      <c r="A74" s="24"/>
      <c r="B74" s="24"/>
      <c r="C74" s="24"/>
      <c r="D74" s="25"/>
      <c r="E74" s="24"/>
      <c r="F74" s="24"/>
      <c r="G74" s="24"/>
    </row>
    <row r="75" customFormat="false" ht="15" hidden="false" customHeight="true" outlineLevel="0" collapsed="false">
      <c r="A75" s="24"/>
      <c r="B75" s="24"/>
      <c r="C75" s="24"/>
      <c r="D75" s="25"/>
      <c r="E75" s="24"/>
      <c r="F75" s="24"/>
      <c r="G75" s="24"/>
    </row>
    <row r="76" customFormat="false" ht="15" hidden="false" customHeight="true" outlineLevel="0" collapsed="false">
      <c r="A76" s="24"/>
      <c r="B76" s="24"/>
      <c r="C76" s="24"/>
      <c r="D76" s="25"/>
      <c r="E76" s="24"/>
      <c r="F76" s="24"/>
      <c r="G76" s="24"/>
    </row>
    <row r="77" customFormat="false" ht="15" hidden="false" customHeight="true" outlineLevel="0" collapsed="false">
      <c r="A77" s="24"/>
      <c r="B77" s="24"/>
      <c r="C77" s="24"/>
      <c r="D77" s="25"/>
      <c r="E77" s="24"/>
      <c r="F77" s="24"/>
      <c r="G77" s="24"/>
    </row>
    <row r="78" customFormat="false" ht="15" hidden="false" customHeight="true" outlineLevel="0" collapsed="false">
      <c r="A78" s="24"/>
      <c r="B78" s="24"/>
      <c r="C78" s="24"/>
      <c r="D78" s="25"/>
      <c r="E78" s="24"/>
      <c r="F78" s="24"/>
      <c r="G78" s="24"/>
    </row>
    <row r="79" customFormat="false" ht="15" hidden="false" customHeight="true" outlineLevel="0" collapsed="false">
      <c r="A79" s="24"/>
      <c r="B79" s="24"/>
      <c r="C79" s="24"/>
      <c r="D79" s="25"/>
      <c r="E79" s="24"/>
      <c r="F79" s="24"/>
      <c r="G79" s="24"/>
    </row>
    <row r="80" customFormat="false" ht="15" hidden="false" customHeight="true" outlineLevel="0" collapsed="false">
      <c r="A80" s="24"/>
      <c r="B80" s="24"/>
      <c r="C80" s="24"/>
      <c r="D80" s="25"/>
      <c r="E80" s="24"/>
      <c r="F80" s="24"/>
      <c r="G80" s="24"/>
    </row>
    <row r="81" customFormat="false" ht="15" hidden="false" customHeight="true" outlineLevel="0" collapsed="false">
      <c r="A81" s="24"/>
      <c r="B81" s="24"/>
      <c r="C81" s="24"/>
      <c r="D81" s="25"/>
      <c r="E81" s="24"/>
      <c r="F81" s="24"/>
      <c r="G81" s="24"/>
    </row>
    <row r="82" customFormat="false" ht="15" hidden="false" customHeight="true" outlineLevel="0" collapsed="false">
      <c r="A82" s="24"/>
      <c r="B82" s="24"/>
      <c r="C82" s="24"/>
      <c r="D82" s="25"/>
      <c r="E82" s="24"/>
      <c r="F82" s="24"/>
      <c r="G82" s="24"/>
    </row>
    <row r="83" customFormat="false" ht="15" hidden="false" customHeight="true" outlineLevel="0" collapsed="false">
      <c r="A83" s="24"/>
      <c r="B83" s="24"/>
      <c r="C83" s="24"/>
      <c r="D83" s="25"/>
      <c r="E83" s="24"/>
      <c r="F83" s="24"/>
      <c r="G83" s="24"/>
    </row>
    <row r="84" customFormat="false" ht="15" hidden="false" customHeight="true" outlineLevel="0" collapsed="false">
      <c r="A84" s="24"/>
      <c r="B84" s="24"/>
      <c r="C84" s="24"/>
      <c r="D84" s="25"/>
      <c r="E84" s="24"/>
      <c r="F84" s="24"/>
      <c r="G84" s="24"/>
    </row>
    <row r="85" customFormat="false" ht="15" hidden="false" customHeight="true" outlineLevel="0" collapsed="false">
      <c r="A85" s="24"/>
      <c r="B85" s="24"/>
      <c r="C85" s="24"/>
      <c r="D85" s="25"/>
      <c r="E85" s="24"/>
      <c r="F85" s="24"/>
      <c r="G85" s="24"/>
    </row>
    <row r="86" customFormat="false" ht="15" hidden="false" customHeight="true" outlineLevel="0" collapsed="false">
      <c r="A86" s="24"/>
      <c r="B86" s="24"/>
      <c r="C86" s="24"/>
      <c r="D86" s="25"/>
      <c r="E86" s="24"/>
      <c r="F86" s="24"/>
      <c r="G86" s="24"/>
    </row>
    <row r="87" customFormat="false" ht="15" hidden="false" customHeight="true" outlineLevel="0" collapsed="false">
      <c r="A87" s="24"/>
      <c r="B87" s="24"/>
      <c r="C87" s="24"/>
      <c r="D87" s="25"/>
      <c r="E87" s="24"/>
      <c r="F87" s="24"/>
      <c r="G87" s="24"/>
    </row>
    <row r="88" customFormat="false" ht="15" hidden="false" customHeight="true" outlineLevel="0" collapsed="false">
      <c r="A88" s="24"/>
      <c r="B88" s="24"/>
      <c r="C88" s="24"/>
      <c r="D88" s="25"/>
      <c r="E88" s="24"/>
      <c r="F88" s="24"/>
      <c r="G88" s="24"/>
    </row>
    <row r="89" customFormat="false" ht="15" hidden="false" customHeight="true" outlineLevel="0" collapsed="false">
      <c r="A89" s="24"/>
      <c r="B89" s="24"/>
      <c r="C89" s="24"/>
      <c r="D89" s="25"/>
      <c r="E89" s="24"/>
      <c r="F89" s="24"/>
      <c r="G89" s="24"/>
    </row>
    <row r="90" customFormat="false" ht="15" hidden="false" customHeight="true" outlineLevel="0" collapsed="false">
      <c r="A90" s="24"/>
      <c r="B90" s="24"/>
      <c r="C90" s="24"/>
      <c r="D90" s="25"/>
      <c r="E90" s="24"/>
      <c r="F90" s="24"/>
      <c r="G90" s="24"/>
    </row>
    <row r="91" customFormat="false" ht="15" hidden="false" customHeight="true" outlineLevel="0" collapsed="false">
      <c r="A91" s="24"/>
      <c r="B91" s="24"/>
      <c r="C91" s="24"/>
      <c r="D91" s="25"/>
      <c r="E91" s="24"/>
      <c r="F91" s="24"/>
      <c r="G91" s="24"/>
    </row>
    <row r="92" customFormat="false" ht="15" hidden="false" customHeight="true" outlineLevel="0" collapsed="false">
      <c r="A92" s="24"/>
      <c r="B92" s="24"/>
      <c r="C92" s="24"/>
      <c r="D92" s="25"/>
      <c r="E92" s="24"/>
      <c r="F92" s="24"/>
      <c r="G92" s="24"/>
    </row>
    <row r="93" customFormat="false" ht="15" hidden="false" customHeight="true" outlineLevel="0" collapsed="false">
      <c r="A93" s="24"/>
      <c r="B93" s="24"/>
      <c r="C93" s="24"/>
      <c r="D93" s="25"/>
      <c r="E93" s="24"/>
      <c r="F93" s="24"/>
      <c r="G93" s="24"/>
    </row>
    <row r="94" customFormat="false" ht="15" hidden="false" customHeight="true" outlineLevel="0" collapsed="false">
      <c r="A94" s="24"/>
      <c r="B94" s="24"/>
      <c r="C94" s="24"/>
      <c r="D94" s="25"/>
      <c r="E94" s="24"/>
      <c r="F94" s="24"/>
      <c r="G94" s="24"/>
    </row>
    <row r="95" customFormat="false" ht="15" hidden="false" customHeight="true" outlineLevel="0" collapsed="false">
      <c r="A95" s="24"/>
      <c r="B95" s="24"/>
      <c r="C95" s="24"/>
      <c r="D95" s="25"/>
      <c r="E95" s="24"/>
      <c r="F95" s="24"/>
      <c r="G95" s="24"/>
    </row>
    <row r="96" customFormat="false" ht="15" hidden="false" customHeight="true" outlineLevel="0" collapsed="false">
      <c r="A96" s="24"/>
      <c r="B96" s="24"/>
      <c r="C96" s="24"/>
      <c r="D96" s="25"/>
      <c r="E96" s="24"/>
      <c r="F96" s="24"/>
      <c r="G96" s="24"/>
    </row>
    <row r="97" customFormat="false" ht="15" hidden="false" customHeight="true" outlineLevel="0" collapsed="false">
      <c r="A97" s="24"/>
      <c r="B97" s="24"/>
      <c r="C97" s="24"/>
      <c r="D97" s="25"/>
      <c r="E97" s="24"/>
      <c r="F97" s="24"/>
      <c r="G97" s="24"/>
    </row>
    <row r="98" customFormat="false" ht="15" hidden="false" customHeight="true" outlineLevel="0" collapsed="false">
      <c r="A98" s="24"/>
      <c r="B98" s="24"/>
      <c r="C98" s="24"/>
      <c r="D98" s="25"/>
      <c r="E98" s="24"/>
      <c r="F98" s="24"/>
      <c r="G98" s="24"/>
    </row>
    <row r="99" customFormat="false" ht="15" hidden="false" customHeight="true" outlineLevel="0" collapsed="false">
      <c r="A99" s="24"/>
      <c r="B99" s="24"/>
      <c r="C99" s="24"/>
      <c r="D99" s="25"/>
      <c r="E99" s="24"/>
      <c r="F99" s="24"/>
      <c r="G99" s="24"/>
    </row>
    <row r="100" customFormat="false" ht="15" hidden="false" customHeight="true" outlineLevel="0" collapsed="false">
      <c r="A100" s="24"/>
      <c r="B100" s="24"/>
      <c r="C100" s="24"/>
      <c r="D100" s="25"/>
      <c r="E100" s="24"/>
      <c r="F100" s="24"/>
      <c r="G100" s="24"/>
    </row>
    <row r="101" customFormat="false" ht="15" hidden="false" customHeight="true" outlineLevel="0" collapsed="false">
      <c r="A101" s="24"/>
      <c r="B101" s="24"/>
      <c r="C101" s="24"/>
      <c r="D101" s="25"/>
      <c r="E101" s="24"/>
      <c r="F101" s="24"/>
      <c r="G101" s="24"/>
    </row>
    <row r="102" customFormat="false" ht="15" hidden="false" customHeight="true" outlineLevel="0" collapsed="false">
      <c r="A102" s="24"/>
      <c r="B102" s="24"/>
      <c r="C102" s="24"/>
      <c r="D102" s="25"/>
      <c r="E102" s="24"/>
      <c r="F102" s="24"/>
      <c r="G102" s="24"/>
    </row>
    <row r="103" customFormat="false" ht="15" hidden="false" customHeight="true" outlineLevel="0" collapsed="false">
      <c r="A103" s="24"/>
      <c r="B103" s="24"/>
      <c r="C103" s="24"/>
      <c r="D103" s="25"/>
      <c r="E103" s="24"/>
      <c r="F103" s="24"/>
      <c r="G103" s="24"/>
    </row>
    <row r="104" customFormat="false" ht="15" hidden="false" customHeight="true" outlineLevel="0" collapsed="false">
      <c r="A104" s="24"/>
      <c r="B104" s="24"/>
      <c r="C104" s="24"/>
      <c r="D104" s="25"/>
      <c r="E104" s="24"/>
      <c r="F104" s="24"/>
      <c r="G104" s="24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AV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6" topLeftCell="F7" activePane="bottomRight" state="frozen"/>
      <selection pane="topLeft" activeCell="A1" activeCellId="0" sqref="A1"/>
      <selection pane="topRight" activeCell="F1" activeCellId="0" sqref="F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0"/>
    <col collapsed="false" customWidth="true" hidden="true" outlineLevel="0" max="5" min="3" style="1" width="3"/>
    <col collapsed="false" customWidth="true" hidden="false" outlineLevel="0" max="36" min="6" style="1" width="4.3"/>
    <col collapsed="false" customWidth="true" hidden="false" outlineLevel="0" max="48" min="37" style="1" width="8"/>
  </cols>
  <sheetData>
    <row r="1" customFormat="false" ht="21.75" hidden="false" customHeight="true" outlineLevel="0" collapsed="false">
      <c r="A1" s="13" t="s">
        <v>124</v>
      </c>
      <c r="AV1" s="14" t="s">
        <v>54</v>
      </c>
    </row>
    <row r="2" customFormat="false" ht="15" hidden="false" customHeight="true" outlineLevel="0" collapsed="false">
      <c r="A2" s="4" t="s">
        <v>125</v>
      </c>
      <c r="B2" s="27" t="n">
        <v>46266</v>
      </c>
      <c r="F2" s="28" t="n">
        <f aca="false">DAY(EOMONTH($B$2,0))</f>
        <v>30</v>
      </c>
      <c r="G2" s="28"/>
      <c r="H2" s="28"/>
      <c r="I2" s="29" t="s">
        <v>126</v>
      </c>
      <c r="J2" s="29"/>
      <c r="K2" s="29"/>
      <c r="L2" s="29"/>
      <c r="M2" s="30" t="n">
        <f aca="false">SUM(F5:AJ5)</f>
        <v>25</v>
      </c>
      <c r="N2" s="30"/>
    </row>
    <row r="3" customFormat="false" ht="15" hidden="false" customHeight="true" outlineLevel="0" collapsed="false">
      <c r="B3" s="3" t="s">
        <v>61</v>
      </c>
      <c r="F3" s="31" t="n">
        <f aca="false">IF(1&gt;$F$2,"",DATE(YEAR($B$2),MONTH($B$2),1))</f>
        <v>46266</v>
      </c>
      <c r="G3" s="31" t="n">
        <f aca="false">IF(2&gt;$F$2,"",DATE(YEAR($B$2),MONTH($B$2),2))</f>
        <v>46267</v>
      </c>
      <c r="H3" s="31" t="n">
        <f aca="false">IF(3&gt;$F$2,"",DATE(YEAR($B$2),MONTH($B$2),3))</f>
        <v>46268</v>
      </c>
      <c r="I3" s="31" t="n">
        <f aca="false">IF(4&gt;$F$2,"",DATE(YEAR($B$2),MONTH($B$2),4))</f>
        <v>46269</v>
      </c>
      <c r="J3" s="31" t="n">
        <f aca="false">IF(5&gt;$F$2,"",DATE(YEAR($B$2),MONTH($B$2),5))</f>
        <v>46270</v>
      </c>
      <c r="K3" s="31" t="n">
        <f aca="false">IF(6&gt;$F$2,"",DATE(YEAR($B$2),MONTH($B$2),6))</f>
        <v>46271</v>
      </c>
      <c r="L3" s="31" t="n">
        <f aca="false">IF(7&gt;$F$2,"",DATE(YEAR($B$2),MONTH($B$2),7))</f>
        <v>46272</v>
      </c>
      <c r="M3" s="31" t="n">
        <f aca="false">IF(8&gt;$F$2,"",DATE(YEAR($B$2),MONTH($B$2),8))</f>
        <v>46273</v>
      </c>
      <c r="N3" s="31" t="n">
        <f aca="false">IF(9&gt;$F$2,"",DATE(YEAR($B$2),MONTH($B$2),9))</f>
        <v>46274</v>
      </c>
      <c r="O3" s="31" t="n">
        <f aca="false">IF(10&gt;$F$2,"",DATE(YEAR($B$2),MONTH($B$2),10))</f>
        <v>46275</v>
      </c>
      <c r="P3" s="31" t="n">
        <f aca="false">IF(11&gt;$F$2,"",DATE(YEAR($B$2),MONTH($B$2),11))</f>
        <v>46276</v>
      </c>
      <c r="Q3" s="31" t="n">
        <f aca="false">IF(12&gt;$F$2,"",DATE(YEAR($B$2),MONTH($B$2),12))</f>
        <v>46277</v>
      </c>
      <c r="R3" s="31" t="n">
        <f aca="false">IF(13&gt;$F$2,"",DATE(YEAR($B$2),MONTH($B$2),13))</f>
        <v>46278</v>
      </c>
      <c r="S3" s="31" t="n">
        <f aca="false">IF(14&gt;$F$2,"",DATE(YEAR($B$2),MONTH($B$2),14))</f>
        <v>46279</v>
      </c>
      <c r="T3" s="31" t="n">
        <f aca="false">IF(15&gt;$F$2,"",DATE(YEAR($B$2),MONTH($B$2),15))</f>
        <v>46280</v>
      </c>
      <c r="U3" s="31" t="n">
        <f aca="false">IF(16&gt;$F$2,"",DATE(YEAR($B$2),MONTH($B$2),16))</f>
        <v>46281</v>
      </c>
      <c r="V3" s="31" t="n">
        <f aca="false">IF(17&gt;$F$2,"",DATE(YEAR($B$2),MONTH($B$2),17))</f>
        <v>46282</v>
      </c>
      <c r="W3" s="31" t="n">
        <f aca="false">IF(18&gt;$F$2,"",DATE(YEAR($B$2),MONTH($B$2),18))</f>
        <v>46283</v>
      </c>
      <c r="X3" s="31" t="n">
        <f aca="false">IF(19&gt;$F$2,"",DATE(YEAR($B$2),MONTH($B$2),19))</f>
        <v>46284</v>
      </c>
      <c r="Y3" s="31" t="n">
        <f aca="false">IF(20&gt;$F$2,"",DATE(YEAR($B$2),MONTH($B$2),20))</f>
        <v>46285</v>
      </c>
      <c r="Z3" s="31" t="n">
        <f aca="false">IF(21&gt;$F$2,"",DATE(YEAR($B$2),MONTH($B$2),21))</f>
        <v>46286</v>
      </c>
      <c r="AA3" s="31" t="n">
        <f aca="false">IF(22&gt;$F$2,"",DATE(YEAR($B$2),MONTH($B$2),22))</f>
        <v>46287</v>
      </c>
      <c r="AB3" s="31" t="n">
        <f aca="false">IF(23&gt;$F$2,"",DATE(YEAR($B$2),MONTH($B$2),23))</f>
        <v>46288</v>
      </c>
      <c r="AC3" s="31" t="n">
        <f aca="false">IF(24&gt;$F$2,"",DATE(YEAR($B$2),MONTH($B$2),24))</f>
        <v>46289</v>
      </c>
      <c r="AD3" s="31" t="n">
        <f aca="false">IF(25&gt;$F$2,"",DATE(YEAR($B$2),MONTH($B$2),25))</f>
        <v>46290</v>
      </c>
      <c r="AE3" s="31" t="n">
        <f aca="false">IF(26&gt;$F$2,"",DATE(YEAR($B$2),MONTH($B$2),26))</f>
        <v>46291</v>
      </c>
      <c r="AF3" s="31" t="n">
        <f aca="false">IF(27&gt;$F$2,"",DATE(YEAR($B$2),MONTH($B$2),27))</f>
        <v>46292</v>
      </c>
      <c r="AG3" s="31" t="n">
        <f aca="false">IF(28&gt;$F$2,"",DATE(YEAR($B$2),MONTH($B$2),28))</f>
        <v>46293</v>
      </c>
      <c r="AH3" s="31" t="n">
        <f aca="false">IF(29&gt;$F$2,"",DATE(YEAR($B$2),MONTH($B$2),29))</f>
        <v>46294</v>
      </c>
      <c r="AI3" s="31" t="n">
        <f aca="false">IF(30&gt;$F$2,"",DATE(YEAR($B$2),MONTH($B$2),30))</f>
        <v>46295</v>
      </c>
      <c r="AJ3" s="31" t="str">
        <f aca="false">IF(31&gt;$F$2,"",DATE(YEAR($B$2),MONTH($B$2),31))</f>
        <v/>
      </c>
    </row>
    <row r="4" customFormat="false" ht="15" hidden="false" customHeight="true" outlineLevel="0" collapsed="false">
      <c r="B4" s="3" t="s">
        <v>127</v>
      </c>
      <c r="F4" s="32" t="str">
        <f aca="false">IF(F3="","",MID("SuMoTuWeThFrSa",WEEKDAY(F3)*2-1,2))</f>
        <v>Tu</v>
      </c>
      <c r="G4" s="32" t="str">
        <f aca="false">IF(G3="","",MID("SuMoTuWeThFrSa",WEEKDAY(G3)*2-1,2))</f>
        <v>We</v>
      </c>
      <c r="H4" s="32" t="str">
        <f aca="false">IF(H3="","",MID("SuMoTuWeThFrSa",WEEKDAY(H3)*2-1,2))</f>
        <v>Th</v>
      </c>
      <c r="I4" s="32" t="str">
        <f aca="false">IF(I3="","",MID("SuMoTuWeThFrSa",WEEKDAY(I3)*2-1,2))</f>
        <v>Fr</v>
      </c>
      <c r="J4" s="32" t="str">
        <f aca="false">IF(J3="","",MID("SuMoTuWeThFrSa",WEEKDAY(J3)*2-1,2))</f>
        <v>Sa</v>
      </c>
      <c r="K4" s="32" t="str">
        <f aca="false">IF(K3="","",MID("SuMoTuWeThFrSa",WEEKDAY(K3)*2-1,2))</f>
        <v>Su</v>
      </c>
      <c r="L4" s="32" t="str">
        <f aca="false">IF(L3="","",MID("SuMoTuWeThFrSa",WEEKDAY(L3)*2-1,2))</f>
        <v>Mo</v>
      </c>
      <c r="M4" s="32" t="str">
        <f aca="false">IF(M3="","",MID("SuMoTuWeThFrSa",WEEKDAY(M3)*2-1,2))</f>
        <v>Tu</v>
      </c>
      <c r="N4" s="32" t="str">
        <f aca="false">IF(N3="","",MID("SuMoTuWeThFrSa",WEEKDAY(N3)*2-1,2))</f>
        <v>We</v>
      </c>
      <c r="O4" s="32" t="str">
        <f aca="false">IF(O3="","",MID("SuMoTuWeThFrSa",WEEKDAY(O3)*2-1,2))</f>
        <v>Th</v>
      </c>
      <c r="P4" s="32" t="str">
        <f aca="false">IF(P3="","",MID("SuMoTuWeThFrSa",WEEKDAY(P3)*2-1,2))</f>
        <v>Fr</v>
      </c>
      <c r="Q4" s="32" t="str">
        <f aca="false">IF(Q3="","",MID("SuMoTuWeThFrSa",WEEKDAY(Q3)*2-1,2))</f>
        <v>Sa</v>
      </c>
      <c r="R4" s="32" t="str">
        <f aca="false">IF(R3="","",MID("SuMoTuWeThFrSa",WEEKDAY(R3)*2-1,2))</f>
        <v>Su</v>
      </c>
      <c r="S4" s="32" t="str">
        <f aca="false">IF(S3="","",MID("SuMoTuWeThFrSa",WEEKDAY(S3)*2-1,2))</f>
        <v>Mo</v>
      </c>
      <c r="T4" s="32" t="str">
        <f aca="false">IF(T3="","",MID("SuMoTuWeThFrSa",WEEKDAY(T3)*2-1,2))</f>
        <v>Tu</v>
      </c>
      <c r="U4" s="32" t="str">
        <f aca="false">IF(U3="","",MID("SuMoTuWeThFrSa",WEEKDAY(U3)*2-1,2))</f>
        <v>We</v>
      </c>
      <c r="V4" s="32" t="str">
        <f aca="false">IF(V3="","",MID("SuMoTuWeThFrSa",WEEKDAY(V3)*2-1,2))</f>
        <v>Th</v>
      </c>
      <c r="W4" s="32" t="str">
        <f aca="false">IF(W3="","",MID("SuMoTuWeThFrSa",WEEKDAY(W3)*2-1,2))</f>
        <v>Fr</v>
      </c>
      <c r="X4" s="32" t="str">
        <f aca="false">IF(X3="","",MID("SuMoTuWeThFrSa",WEEKDAY(X3)*2-1,2))</f>
        <v>Sa</v>
      </c>
      <c r="Y4" s="32" t="str">
        <f aca="false">IF(Y3="","",MID("SuMoTuWeThFrSa",WEEKDAY(Y3)*2-1,2))</f>
        <v>Su</v>
      </c>
      <c r="Z4" s="32" t="str">
        <f aca="false">IF(Z3="","",MID("SuMoTuWeThFrSa",WEEKDAY(Z3)*2-1,2))</f>
        <v>Mo</v>
      </c>
      <c r="AA4" s="32" t="str">
        <f aca="false">IF(AA3="","",MID("SuMoTuWeThFrSa",WEEKDAY(AA3)*2-1,2))</f>
        <v>Tu</v>
      </c>
      <c r="AB4" s="32" t="str">
        <f aca="false">IF(AB3="","",MID("SuMoTuWeThFrSa",WEEKDAY(AB3)*2-1,2))</f>
        <v>We</v>
      </c>
      <c r="AC4" s="32" t="str">
        <f aca="false">IF(AC3="","",MID("SuMoTuWeThFrSa",WEEKDAY(AC3)*2-1,2))</f>
        <v>Th</v>
      </c>
      <c r="AD4" s="32" t="str">
        <f aca="false">IF(AD3="","",MID("SuMoTuWeThFrSa",WEEKDAY(AD3)*2-1,2))</f>
        <v>Fr</v>
      </c>
      <c r="AE4" s="32" t="str">
        <f aca="false">IF(AE3="","",MID("SuMoTuWeThFrSa",WEEKDAY(AE3)*2-1,2))</f>
        <v>Sa</v>
      </c>
      <c r="AF4" s="32" t="str">
        <f aca="false">IF(AF3="","",MID("SuMoTuWeThFrSa",WEEKDAY(AF3)*2-1,2))</f>
        <v>Su</v>
      </c>
      <c r="AG4" s="32" t="str">
        <f aca="false">IF(AG3="","",MID("SuMoTuWeThFrSa",WEEKDAY(AG3)*2-1,2))</f>
        <v>Mo</v>
      </c>
      <c r="AH4" s="32" t="str">
        <f aca="false">IF(AH3="","",MID("SuMoTuWeThFrSa",WEEKDAY(AH3)*2-1,2))</f>
        <v>Tu</v>
      </c>
      <c r="AI4" s="32" t="str">
        <f aca="false">IF(AI3="","",MID("SuMoTuWeThFrSa",WEEKDAY(AI3)*2-1,2))</f>
        <v>We</v>
      </c>
      <c r="AJ4" s="32" t="str">
        <f aca="false">IF(AJ3="","",MID("SuMoTuWeThFrSa",WEEKDAY(AJ3)*2-1,2))</f>
        <v/>
      </c>
    </row>
    <row r="5" customFormat="false" ht="15" hidden="false" customHeight="true" outlineLevel="0" collapsed="false">
      <c r="B5" s="3" t="s">
        <v>128</v>
      </c>
      <c r="F5" s="33" t="n">
        <f aca="false">IF(F3="",0,IF(OR(WEEKDAY(F3)=Settings!$B$15,WEEKDAY(F3)=Settings!$B$16,COUNTIF(Settings!$E$6:$E$35,F3)&gt;0),0,1))</f>
        <v>1</v>
      </c>
      <c r="G5" s="33" t="n">
        <f aca="false">IF(G3="",0,IF(OR(WEEKDAY(G3)=Settings!$B$15,WEEKDAY(G3)=Settings!$B$16,COUNTIF(Settings!$E$6:$E$35,G3)&gt;0),0,1))</f>
        <v>1</v>
      </c>
      <c r="H5" s="33" t="n">
        <f aca="false">IF(H3="",0,IF(OR(WEEKDAY(H3)=Settings!$B$15,WEEKDAY(H3)=Settings!$B$16,COUNTIF(Settings!$E$6:$E$35,H3)&gt;0),0,1))</f>
        <v>1</v>
      </c>
      <c r="I5" s="33" t="n">
        <f aca="false">IF(I3="",0,IF(OR(WEEKDAY(I3)=Settings!$B$15,WEEKDAY(I3)=Settings!$B$16,COUNTIF(Settings!$E$6:$E$35,I3)&gt;0),0,1))</f>
        <v>1</v>
      </c>
      <c r="J5" s="33" t="n">
        <f aca="false">IF(J3="",0,IF(OR(WEEKDAY(J3)=Settings!$B$15,WEEKDAY(J3)=Settings!$B$16,COUNTIF(Settings!$E$6:$E$35,J3)&gt;0),0,1))</f>
        <v>1</v>
      </c>
      <c r="K5" s="33" t="n">
        <f aca="false">IF(K3="",0,IF(OR(WEEKDAY(K3)=Settings!$B$15,WEEKDAY(K3)=Settings!$B$16,COUNTIF(Settings!$E$6:$E$35,K3)&gt;0),0,1))</f>
        <v>0</v>
      </c>
      <c r="L5" s="33" t="n">
        <f aca="false">IF(L3="",0,IF(OR(WEEKDAY(L3)=Settings!$B$15,WEEKDAY(L3)=Settings!$B$16,COUNTIF(Settings!$E$6:$E$35,L3)&gt;0),0,1))</f>
        <v>1</v>
      </c>
      <c r="M5" s="33" t="n">
        <f aca="false">IF(M3="",0,IF(OR(WEEKDAY(M3)=Settings!$B$15,WEEKDAY(M3)=Settings!$B$16,COUNTIF(Settings!$E$6:$E$35,M3)&gt;0),0,1))</f>
        <v>1</v>
      </c>
      <c r="N5" s="33" t="n">
        <f aca="false">IF(N3="",0,IF(OR(WEEKDAY(N3)=Settings!$B$15,WEEKDAY(N3)=Settings!$B$16,COUNTIF(Settings!$E$6:$E$35,N3)&gt;0),0,1))</f>
        <v>1</v>
      </c>
      <c r="O5" s="33" t="n">
        <f aca="false">IF(O3="",0,IF(OR(WEEKDAY(O3)=Settings!$B$15,WEEKDAY(O3)=Settings!$B$16,COUNTIF(Settings!$E$6:$E$35,O3)&gt;0),0,1))</f>
        <v>1</v>
      </c>
      <c r="P5" s="33" t="n">
        <f aca="false">IF(P3="",0,IF(OR(WEEKDAY(P3)=Settings!$B$15,WEEKDAY(P3)=Settings!$B$16,COUNTIF(Settings!$E$6:$E$35,P3)&gt;0),0,1))</f>
        <v>1</v>
      </c>
      <c r="Q5" s="33" t="n">
        <f aca="false">IF(Q3="",0,IF(OR(WEEKDAY(Q3)=Settings!$B$15,WEEKDAY(Q3)=Settings!$B$16,COUNTIF(Settings!$E$6:$E$35,Q3)&gt;0),0,1))</f>
        <v>1</v>
      </c>
      <c r="R5" s="33" t="n">
        <f aca="false">IF(R3="",0,IF(OR(WEEKDAY(R3)=Settings!$B$15,WEEKDAY(R3)=Settings!$B$16,COUNTIF(Settings!$E$6:$E$35,R3)&gt;0),0,1))</f>
        <v>0</v>
      </c>
      <c r="S5" s="33" t="n">
        <f aca="false">IF(S3="",0,IF(OR(WEEKDAY(S3)=Settings!$B$15,WEEKDAY(S3)=Settings!$B$16,COUNTIF(Settings!$E$6:$E$35,S3)&gt;0),0,1))</f>
        <v>0</v>
      </c>
      <c r="T5" s="33" t="n">
        <f aca="false">IF(T3="",0,IF(OR(WEEKDAY(T3)=Settings!$B$15,WEEKDAY(T3)=Settings!$B$16,COUNTIF(Settings!$E$6:$E$35,T3)&gt;0),0,1))</f>
        <v>1</v>
      </c>
      <c r="U5" s="33" t="n">
        <f aca="false">IF(U3="",0,IF(OR(WEEKDAY(U3)=Settings!$B$15,WEEKDAY(U3)=Settings!$B$16,COUNTIF(Settings!$E$6:$E$35,U3)&gt;0),0,1))</f>
        <v>1</v>
      </c>
      <c r="V5" s="33" t="n">
        <f aca="false">IF(V3="",0,IF(OR(WEEKDAY(V3)=Settings!$B$15,WEEKDAY(V3)=Settings!$B$16,COUNTIF(Settings!$E$6:$E$35,V3)&gt;0),0,1))</f>
        <v>1</v>
      </c>
      <c r="W5" s="33" t="n">
        <f aca="false">IF(W3="",0,IF(OR(WEEKDAY(W3)=Settings!$B$15,WEEKDAY(W3)=Settings!$B$16,COUNTIF(Settings!$E$6:$E$35,W3)&gt;0),0,1))</f>
        <v>1</v>
      </c>
      <c r="X5" s="33" t="n">
        <f aca="false">IF(X3="",0,IF(OR(WEEKDAY(X3)=Settings!$B$15,WEEKDAY(X3)=Settings!$B$16,COUNTIF(Settings!$E$6:$E$35,X3)&gt;0),0,1))</f>
        <v>1</v>
      </c>
      <c r="Y5" s="33" t="n">
        <f aca="false">IF(Y3="",0,IF(OR(WEEKDAY(Y3)=Settings!$B$15,WEEKDAY(Y3)=Settings!$B$16,COUNTIF(Settings!$E$6:$E$35,Y3)&gt;0),0,1))</f>
        <v>0</v>
      </c>
      <c r="Z5" s="33" t="n">
        <f aca="false">IF(Z3="",0,IF(OR(WEEKDAY(Z3)=Settings!$B$15,WEEKDAY(Z3)=Settings!$B$16,COUNTIF(Settings!$E$6:$E$35,Z3)&gt;0),0,1))</f>
        <v>1</v>
      </c>
      <c r="AA5" s="33" t="n">
        <f aca="false">IF(AA3="",0,IF(OR(WEEKDAY(AA3)=Settings!$B$15,WEEKDAY(AA3)=Settings!$B$16,COUNTIF(Settings!$E$6:$E$35,AA3)&gt;0),0,1))</f>
        <v>1</v>
      </c>
      <c r="AB5" s="33" t="n">
        <f aca="false">IF(AB3="",0,IF(OR(WEEKDAY(AB3)=Settings!$B$15,WEEKDAY(AB3)=Settings!$B$16,COUNTIF(Settings!$E$6:$E$35,AB3)&gt;0),0,1))</f>
        <v>1</v>
      </c>
      <c r="AC5" s="33" t="n">
        <f aca="false">IF(AC3="",0,IF(OR(WEEKDAY(AC3)=Settings!$B$15,WEEKDAY(AC3)=Settings!$B$16,COUNTIF(Settings!$E$6:$E$35,AC3)&gt;0),0,1))</f>
        <v>1</v>
      </c>
      <c r="AD5" s="33" t="n">
        <f aca="false">IF(AD3="",0,IF(OR(WEEKDAY(AD3)=Settings!$B$15,WEEKDAY(AD3)=Settings!$B$16,COUNTIF(Settings!$E$6:$E$35,AD3)&gt;0),0,1))</f>
        <v>1</v>
      </c>
      <c r="AE5" s="33" t="n">
        <f aca="false">IF(AE3="",0,IF(OR(WEEKDAY(AE3)=Settings!$B$15,WEEKDAY(AE3)=Settings!$B$16,COUNTIF(Settings!$E$6:$E$35,AE3)&gt;0),0,1))</f>
        <v>1</v>
      </c>
      <c r="AF5" s="33" t="n">
        <f aca="false">IF(AF3="",0,IF(OR(WEEKDAY(AF3)=Settings!$B$15,WEEKDAY(AF3)=Settings!$B$16,COUNTIF(Settings!$E$6:$E$35,AF3)&gt;0),0,1))</f>
        <v>0</v>
      </c>
      <c r="AG5" s="33" t="n">
        <f aca="false">IF(AG3="",0,IF(OR(WEEKDAY(AG3)=Settings!$B$15,WEEKDAY(AG3)=Settings!$B$16,COUNTIF(Settings!$E$6:$E$35,AG3)&gt;0),0,1))</f>
        <v>1</v>
      </c>
      <c r="AH5" s="33" t="n">
        <f aca="false">IF(AH3="",0,IF(OR(WEEKDAY(AH3)=Settings!$B$15,WEEKDAY(AH3)=Settings!$B$16,COUNTIF(Settings!$E$6:$E$35,AH3)&gt;0),0,1))</f>
        <v>1</v>
      </c>
      <c r="AI5" s="33" t="n">
        <f aca="false">IF(AI3="",0,IF(OR(WEEKDAY(AI3)=Settings!$B$15,WEEKDAY(AI3)=Settings!$B$16,COUNTIF(Settings!$E$6:$E$35,AI3)&gt;0),0,1))</f>
        <v>1</v>
      </c>
      <c r="AJ5" s="33" t="n">
        <f aca="false">IF(AJ3="",0,IF(OR(WEEKDAY(AJ3)=Settings!$B$15,WEEKDAY(AJ3)=Settings!$B$16,COUNTIF(Settings!$E$6:$E$35,AJ3)&gt;0),0,1))</f>
        <v>0</v>
      </c>
    </row>
    <row r="6" customFormat="false" ht="39.75" hidden="false" customHeight="true" outlineLevel="0" collapsed="false">
      <c r="A6" s="19" t="s">
        <v>129</v>
      </c>
      <c r="B6" s="20" t="s">
        <v>97</v>
      </c>
      <c r="C6" s="20"/>
      <c r="D6" s="20"/>
      <c r="E6" s="20"/>
      <c r="F6" s="34" t="str">
        <f aca="false">IF(F3="","",IF(F5=1,"",IF(COUNTIF(Settings!$E$6:$E$35,F3)&gt;0,"HO","WO")))</f>
        <v/>
      </c>
      <c r="G6" s="34" t="str">
        <f aca="false">IF(G3="","",IF(G5=1,"",IF(COUNTIF(Settings!$E$6:$E$35,G3)&gt;0,"HO","WO")))</f>
        <v/>
      </c>
      <c r="H6" s="34" t="str">
        <f aca="false">IF(H3="","",IF(H5=1,"",IF(COUNTIF(Settings!$E$6:$E$35,H3)&gt;0,"HO","WO")))</f>
        <v/>
      </c>
      <c r="I6" s="34" t="str">
        <f aca="false">IF(I3="","",IF(I5=1,"",IF(COUNTIF(Settings!$E$6:$E$35,I3)&gt;0,"HO","WO")))</f>
        <v/>
      </c>
      <c r="J6" s="34" t="str">
        <f aca="false">IF(J3="","",IF(J5=1,"",IF(COUNTIF(Settings!$E$6:$E$35,J3)&gt;0,"HO","WO")))</f>
        <v/>
      </c>
      <c r="K6" s="34" t="str">
        <f aca="false">IF(K3="","",IF(K5=1,"",IF(COUNTIF(Settings!$E$6:$E$35,K3)&gt;0,"HO","WO")))</f>
        <v>WO</v>
      </c>
      <c r="L6" s="34" t="str">
        <f aca="false">IF(L3="","",IF(L5=1,"",IF(COUNTIF(Settings!$E$6:$E$35,L3)&gt;0,"HO","WO")))</f>
        <v/>
      </c>
      <c r="M6" s="34" t="str">
        <f aca="false">IF(M3="","",IF(M5=1,"",IF(COUNTIF(Settings!$E$6:$E$35,M3)&gt;0,"HO","WO")))</f>
        <v/>
      </c>
      <c r="N6" s="34" t="str">
        <f aca="false">IF(N3="","",IF(N5=1,"",IF(COUNTIF(Settings!$E$6:$E$35,N3)&gt;0,"HO","WO")))</f>
        <v/>
      </c>
      <c r="O6" s="34" t="str">
        <f aca="false">IF(O3="","",IF(O5=1,"",IF(COUNTIF(Settings!$E$6:$E$35,O3)&gt;0,"HO","WO")))</f>
        <v/>
      </c>
      <c r="P6" s="34" t="str">
        <f aca="false">IF(P3="","",IF(P5=1,"",IF(COUNTIF(Settings!$E$6:$E$35,P3)&gt;0,"HO","WO")))</f>
        <v/>
      </c>
      <c r="Q6" s="34" t="str">
        <f aca="false">IF(Q3="","",IF(Q5=1,"",IF(COUNTIF(Settings!$E$6:$E$35,Q3)&gt;0,"HO","WO")))</f>
        <v/>
      </c>
      <c r="R6" s="34" t="str">
        <f aca="false">IF(R3="","",IF(R5=1,"",IF(COUNTIF(Settings!$E$6:$E$35,R3)&gt;0,"HO","WO")))</f>
        <v>WO</v>
      </c>
      <c r="S6" s="34" t="str">
        <f aca="false">IF(S3="","",IF(S5=1,"",IF(COUNTIF(Settings!$E$6:$E$35,S3)&gt;0,"HO","WO")))</f>
        <v>HO</v>
      </c>
      <c r="T6" s="34" t="str">
        <f aca="false">IF(T3="","",IF(T5=1,"",IF(COUNTIF(Settings!$E$6:$E$35,T3)&gt;0,"HO","WO")))</f>
        <v/>
      </c>
      <c r="U6" s="34" t="str">
        <f aca="false">IF(U3="","",IF(U5=1,"",IF(COUNTIF(Settings!$E$6:$E$35,U3)&gt;0,"HO","WO")))</f>
        <v/>
      </c>
      <c r="V6" s="34" t="str">
        <f aca="false">IF(V3="","",IF(V5=1,"",IF(COUNTIF(Settings!$E$6:$E$35,V3)&gt;0,"HO","WO")))</f>
        <v/>
      </c>
      <c r="W6" s="34" t="str">
        <f aca="false">IF(W3="","",IF(W5=1,"",IF(COUNTIF(Settings!$E$6:$E$35,W3)&gt;0,"HO","WO")))</f>
        <v/>
      </c>
      <c r="X6" s="34" t="str">
        <f aca="false">IF(X3="","",IF(X5=1,"",IF(COUNTIF(Settings!$E$6:$E$35,X3)&gt;0,"HO","WO")))</f>
        <v/>
      </c>
      <c r="Y6" s="34" t="str">
        <f aca="false">IF(Y3="","",IF(Y5=1,"",IF(COUNTIF(Settings!$E$6:$E$35,Y3)&gt;0,"HO","WO")))</f>
        <v>WO</v>
      </c>
      <c r="Z6" s="34" t="str">
        <f aca="false">IF(Z3="","",IF(Z5=1,"",IF(COUNTIF(Settings!$E$6:$E$35,Z3)&gt;0,"HO","WO")))</f>
        <v/>
      </c>
      <c r="AA6" s="34" t="str">
        <f aca="false">IF(AA3="","",IF(AA5=1,"",IF(COUNTIF(Settings!$E$6:$E$35,AA3)&gt;0,"HO","WO")))</f>
        <v/>
      </c>
      <c r="AB6" s="34" t="str">
        <f aca="false">IF(AB3="","",IF(AB5=1,"",IF(COUNTIF(Settings!$E$6:$E$35,AB3)&gt;0,"HO","WO")))</f>
        <v/>
      </c>
      <c r="AC6" s="34" t="str">
        <f aca="false">IF(AC3="","",IF(AC5=1,"",IF(COUNTIF(Settings!$E$6:$E$35,AC3)&gt;0,"HO","WO")))</f>
        <v/>
      </c>
      <c r="AD6" s="34" t="str">
        <f aca="false">IF(AD3="","",IF(AD5=1,"",IF(COUNTIF(Settings!$E$6:$E$35,AD3)&gt;0,"HO","WO")))</f>
        <v/>
      </c>
      <c r="AE6" s="34" t="str">
        <f aca="false">IF(AE3="","",IF(AE5=1,"",IF(COUNTIF(Settings!$E$6:$E$35,AE3)&gt;0,"HO","WO")))</f>
        <v/>
      </c>
      <c r="AF6" s="34" t="str">
        <f aca="false">IF(AF3="","",IF(AF5=1,"",IF(COUNTIF(Settings!$E$6:$E$35,AF3)&gt;0,"HO","WO")))</f>
        <v>WO</v>
      </c>
      <c r="AG6" s="34" t="str">
        <f aca="false">IF(AG3="","",IF(AG5=1,"",IF(COUNTIF(Settings!$E$6:$E$35,AG3)&gt;0,"HO","WO")))</f>
        <v/>
      </c>
      <c r="AH6" s="34" t="str">
        <f aca="false">IF(AH3="","",IF(AH5=1,"",IF(COUNTIF(Settings!$E$6:$E$35,AH3)&gt;0,"HO","WO")))</f>
        <v/>
      </c>
      <c r="AI6" s="34" t="str">
        <f aca="false">IF(AI3="","",IF(AI5=1,"",IF(COUNTIF(Settings!$E$6:$E$35,AI3)&gt;0,"HO","WO")))</f>
        <v/>
      </c>
      <c r="AJ6" s="34" t="str">
        <f aca="false">IF(AJ3="","",IF(AJ5=1,"",IF(COUNTIF(Settings!$E$6:$E$35,AJ3)&gt;0,"HO","WO")))</f>
        <v/>
      </c>
      <c r="AK6" s="20" t="s">
        <v>130</v>
      </c>
      <c r="AL6" s="20" t="s">
        <v>131</v>
      </c>
      <c r="AM6" s="20" t="s">
        <v>132</v>
      </c>
      <c r="AN6" s="20" t="s">
        <v>133</v>
      </c>
      <c r="AO6" s="20" t="s">
        <v>134</v>
      </c>
      <c r="AP6" s="20" t="s">
        <v>135</v>
      </c>
      <c r="AQ6" s="20" t="s">
        <v>136</v>
      </c>
      <c r="AR6" s="20" t="s">
        <v>137</v>
      </c>
      <c r="AS6" s="20" t="s">
        <v>138</v>
      </c>
      <c r="AT6" s="20" t="s">
        <v>139</v>
      </c>
      <c r="AU6" s="20" t="s">
        <v>140</v>
      </c>
      <c r="AV6" s="20" t="s">
        <v>28</v>
      </c>
    </row>
    <row r="7" customFormat="false" ht="15" hidden="false" customHeight="true" outlineLevel="0" collapsed="false">
      <c r="A7" s="35" t="str">
        <f aca="false">IF(Employees!B5="","",Employees!A5)</f>
        <v>E001</v>
      </c>
      <c r="B7" s="35" t="str">
        <f aca="false">IF(Employees!B5="","",Employees!B5)</f>
        <v>Anil Sharma</v>
      </c>
      <c r="F7" s="36" t="s">
        <v>141</v>
      </c>
      <c r="G7" s="36" t="s">
        <v>141</v>
      </c>
      <c r="H7" s="36" t="s">
        <v>141</v>
      </c>
      <c r="I7" s="36" t="s">
        <v>141</v>
      </c>
      <c r="J7" s="36" t="s">
        <v>141</v>
      </c>
      <c r="K7" s="36"/>
      <c r="L7" s="36" t="s">
        <v>141</v>
      </c>
      <c r="M7" s="36" t="s">
        <v>141</v>
      </c>
      <c r="N7" s="36" t="s">
        <v>141</v>
      </c>
      <c r="O7" s="36" t="s">
        <v>141</v>
      </c>
      <c r="P7" s="36" t="s">
        <v>141</v>
      </c>
      <c r="Q7" s="36" t="s">
        <v>141</v>
      </c>
      <c r="R7" s="36"/>
      <c r="S7" s="36"/>
      <c r="T7" s="36" t="s">
        <v>141</v>
      </c>
      <c r="U7" s="36" t="s">
        <v>141</v>
      </c>
      <c r="V7" s="36" t="s">
        <v>141</v>
      </c>
      <c r="W7" s="36" t="s">
        <v>141</v>
      </c>
      <c r="X7" s="36" t="s">
        <v>141</v>
      </c>
      <c r="Y7" s="36"/>
      <c r="Z7" s="36" t="s">
        <v>141</v>
      </c>
      <c r="AA7" s="36" t="s">
        <v>141</v>
      </c>
      <c r="AB7" s="36" t="s">
        <v>141</v>
      </c>
      <c r="AC7" s="36" t="s">
        <v>141</v>
      </c>
      <c r="AD7" s="36" t="s">
        <v>141</v>
      </c>
      <c r="AE7" s="36" t="s">
        <v>141</v>
      </c>
      <c r="AF7" s="36"/>
      <c r="AG7" s="36" t="s">
        <v>141</v>
      </c>
      <c r="AH7" s="36" t="s">
        <v>141</v>
      </c>
      <c r="AI7" s="36" t="s">
        <v>141</v>
      </c>
      <c r="AJ7" s="36"/>
      <c r="AK7" s="23" t="n">
        <f aca="false">IF($B7="","",COUNTIF(F7:AJ7,"P"))</f>
        <v>25</v>
      </c>
      <c r="AL7" s="23" t="n">
        <f aca="false">IF($B7="","",COUNTIF(F7:AJ7,"HD"))</f>
        <v>0</v>
      </c>
      <c r="AM7" s="23" t="n">
        <f aca="false">IF($B7="","",COUNTIF(F7:AJ7,"A"))</f>
        <v>0</v>
      </c>
      <c r="AN7" s="23" t="n">
        <f aca="false">IF($B7="","",COUNTIF(F7:AJ7,"CL"))</f>
        <v>0</v>
      </c>
      <c r="AO7" s="23" t="n">
        <f aca="false">IF($B7="","",COUNTIF(F7:AJ7,"SL"))</f>
        <v>0</v>
      </c>
      <c r="AP7" s="23" t="n">
        <f aca="false">IF($B7="","",COUNTIF(F7:AJ7,"EL"))</f>
        <v>0</v>
      </c>
      <c r="AQ7" s="23" t="n">
        <f aca="false">IF($B7="","",COUNTIF(F7:AJ7,"OD"))</f>
        <v>0</v>
      </c>
      <c r="AR7" s="23" t="n">
        <f aca="false">IF($B7="","",COUNTIF($F$6:$AJ$6,"WO"))</f>
        <v>4</v>
      </c>
      <c r="AS7" s="23" t="n">
        <f aca="false">IF($B7="","",COUNTIF($F$6:$AJ$6,"HO"))</f>
        <v>1</v>
      </c>
      <c r="AT7" s="23" t="n">
        <f aca="false">IF($B7="","",SUMPRODUCT((F7:AJ7="")*$F$5:$AJ$5))</f>
        <v>0</v>
      </c>
      <c r="AU7" s="37" t="n">
        <f aca="false">IF($B7="","",AM7+0.5*AL7)</f>
        <v>0</v>
      </c>
      <c r="AV7" s="38" t="n">
        <f aca="false">IF($B7="","",IF(AT7=$M$2,"",$F$2-AU7))</f>
        <v>30</v>
      </c>
    </row>
    <row r="8" customFormat="false" ht="15" hidden="false" customHeight="true" outlineLevel="0" collapsed="false">
      <c r="A8" s="35" t="str">
        <f aca="false">IF(Employees!B6="","",Employees!A6)</f>
        <v>E002</v>
      </c>
      <c r="B8" s="35" t="str">
        <f aca="false">IF(Employees!B6="","",Employees!B6)</f>
        <v>Kavita Sahu</v>
      </c>
      <c r="F8" s="36" t="s">
        <v>141</v>
      </c>
      <c r="G8" s="36" t="s">
        <v>141</v>
      </c>
      <c r="H8" s="36" t="s">
        <v>141</v>
      </c>
      <c r="I8" s="36" t="s">
        <v>141</v>
      </c>
      <c r="J8" s="36" t="s">
        <v>141</v>
      </c>
      <c r="K8" s="36"/>
      <c r="L8" s="36" t="s">
        <v>141</v>
      </c>
      <c r="M8" s="36" t="s">
        <v>141</v>
      </c>
      <c r="N8" s="36" t="s">
        <v>141</v>
      </c>
      <c r="O8" s="36" t="s">
        <v>141</v>
      </c>
      <c r="P8" s="36" t="s">
        <v>141</v>
      </c>
      <c r="Q8" s="36" t="s">
        <v>141</v>
      </c>
      <c r="R8" s="36"/>
      <c r="S8" s="36"/>
      <c r="T8" s="36" t="s">
        <v>141</v>
      </c>
      <c r="U8" s="36" t="s">
        <v>142</v>
      </c>
      <c r="V8" s="36" t="s">
        <v>141</v>
      </c>
      <c r="W8" s="36" t="s">
        <v>141</v>
      </c>
      <c r="X8" s="36" t="s">
        <v>141</v>
      </c>
      <c r="Y8" s="36"/>
      <c r="Z8" s="36" t="s">
        <v>141</v>
      </c>
      <c r="AA8" s="36" t="s">
        <v>141</v>
      </c>
      <c r="AB8" s="36" t="s">
        <v>141</v>
      </c>
      <c r="AC8" s="36" t="s">
        <v>141</v>
      </c>
      <c r="AD8" s="36" t="s">
        <v>141</v>
      </c>
      <c r="AE8" s="36" t="s">
        <v>141</v>
      </c>
      <c r="AF8" s="36"/>
      <c r="AG8" s="36" t="s">
        <v>134</v>
      </c>
      <c r="AH8" s="36" t="s">
        <v>133</v>
      </c>
      <c r="AI8" s="36" t="s">
        <v>141</v>
      </c>
      <c r="AJ8" s="36"/>
      <c r="AK8" s="23" t="n">
        <f aca="false">IF($B8="","",COUNTIF(F8:AJ8,"P"))</f>
        <v>22</v>
      </c>
      <c r="AL8" s="23" t="n">
        <f aca="false">IF($B8="","",COUNTIF(F8:AJ8,"HD"))</f>
        <v>0</v>
      </c>
      <c r="AM8" s="23" t="n">
        <f aca="false">IF($B8="","",COUNTIF(F8:AJ8,"A"))</f>
        <v>1</v>
      </c>
      <c r="AN8" s="23" t="n">
        <f aca="false">IF($B8="","",COUNTIF(F8:AJ8,"CL"))</f>
        <v>1</v>
      </c>
      <c r="AO8" s="23" t="n">
        <f aca="false">IF($B8="","",COUNTIF(F8:AJ8,"SL"))</f>
        <v>1</v>
      </c>
      <c r="AP8" s="23" t="n">
        <f aca="false">IF($B8="","",COUNTIF(F8:AJ8,"EL"))</f>
        <v>0</v>
      </c>
      <c r="AQ8" s="23" t="n">
        <f aca="false">IF($B8="","",COUNTIF(F8:AJ8,"OD"))</f>
        <v>0</v>
      </c>
      <c r="AR8" s="23" t="n">
        <f aca="false">IF($B8="","",COUNTIF($F$6:$AJ$6,"WO"))</f>
        <v>4</v>
      </c>
      <c r="AS8" s="23" t="n">
        <f aca="false">IF($B8="","",COUNTIF($F$6:$AJ$6,"HO"))</f>
        <v>1</v>
      </c>
      <c r="AT8" s="23" t="n">
        <f aca="false">IF($B8="","",SUMPRODUCT((F8:AJ8="")*$F$5:$AJ$5))</f>
        <v>0</v>
      </c>
      <c r="AU8" s="37" t="n">
        <f aca="false">IF($B8="","",AM8+0.5*AL8)</f>
        <v>1</v>
      </c>
      <c r="AV8" s="38" t="n">
        <f aca="false">IF($B8="","",IF(AT8=$M$2,"",$F$2-AU8))</f>
        <v>29</v>
      </c>
    </row>
    <row r="9" customFormat="false" ht="15" hidden="false" customHeight="true" outlineLevel="0" collapsed="false">
      <c r="A9" s="35" t="str">
        <f aca="false">IF(Employees!B7="","",Employees!A7)</f>
        <v>E003</v>
      </c>
      <c r="B9" s="35" t="str">
        <f aca="false">IF(Employees!B7="","",Employees!B7)</f>
        <v>Rohit Verma</v>
      </c>
      <c r="F9" s="36" t="s">
        <v>141</v>
      </c>
      <c r="G9" s="36" t="s">
        <v>141</v>
      </c>
      <c r="H9" s="36" t="s">
        <v>141</v>
      </c>
      <c r="I9" s="36" t="s">
        <v>141</v>
      </c>
      <c r="J9" s="36" t="s">
        <v>141</v>
      </c>
      <c r="K9" s="36"/>
      <c r="L9" s="36" t="s">
        <v>141</v>
      </c>
      <c r="M9" s="36" t="s">
        <v>141</v>
      </c>
      <c r="N9" s="36" t="s">
        <v>141</v>
      </c>
      <c r="O9" s="36" t="s">
        <v>141</v>
      </c>
      <c r="P9" s="36" t="s">
        <v>141</v>
      </c>
      <c r="Q9" s="36" t="s">
        <v>141</v>
      </c>
      <c r="R9" s="36"/>
      <c r="S9" s="36"/>
      <c r="T9" s="36" t="s">
        <v>141</v>
      </c>
      <c r="U9" s="36" t="s">
        <v>141</v>
      </c>
      <c r="V9" s="36" t="s">
        <v>141</v>
      </c>
      <c r="W9" s="36" t="s">
        <v>135</v>
      </c>
      <c r="X9" s="36" t="s">
        <v>141</v>
      </c>
      <c r="Y9" s="36"/>
      <c r="Z9" s="36" t="s">
        <v>141</v>
      </c>
      <c r="AA9" s="36" t="s">
        <v>141</v>
      </c>
      <c r="AB9" s="36" t="s">
        <v>141</v>
      </c>
      <c r="AC9" s="36" t="s">
        <v>135</v>
      </c>
      <c r="AD9" s="36" t="s">
        <v>141</v>
      </c>
      <c r="AE9" s="36" t="s">
        <v>141</v>
      </c>
      <c r="AF9" s="36"/>
      <c r="AG9" s="36" t="s">
        <v>141</v>
      </c>
      <c r="AH9" s="36" t="s">
        <v>141</v>
      </c>
      <c r="AI9" s="36" t="s">
        <v>141</v>
      </c>
      <c r="AJ9" s="36"/>
      <c r="AK9" s="23" t="n">
        <f aca="false">IF($B9="","",COUNTIF(F9:AJ9,"P"))</f>
        <v>23</v>
      </c>
      <c r="AL9" s="23" t="n">
        <f aca="false">IF($B9="","",COUNTIF(F9:AJ9,"HD"))</f>
        <v>0</v>
      </c>
      <c r="AM9" s="23" t="n">
        <f aca="false">IF($B9="","",COUNTIF(F9:AJ9,"A"))</f>
        <v>0</v>
      </c>
      <c r="AN9" s="23" t="n">
        <f aca="false">IF($B9="","",COUNTIF(F9:AJ9,"CL"))</f>
        <v>0</v>
      </c>
      <c r="AO9" s="23" t="n">
        <f aca="false">IF($B9="","",COUNTIF(F9:AJ9,"SL"))</f>
        <v>0</v>
      </c>
      <c r="AP9" s="23" t="n">
        <f aca="false">IF($B9="","",COUNTIF(F9:AJ9,"EL"))</f>
        <v>2</v>
      </c>
      <c r="AQ9" s="23" t="n">
        <f aca="false">IF($B9="","",COUNTIF(F9:AJ9,"OD"))</f>
        <v>0</v>
      </c>
      <c r="AR9" s="23" t="n">
        <f aca="false">IF($B9="","",COUNTIF($F$6:$AJ$6,"WO"))</f>
        <v>4</v>
      </c>
      <c r="AS9" s="23" t="n">
        <f aca="false">IF($B9="","",COUNTIF($F$6:$AJ$6,"HO"))</f>
        <v>1</v>
      </c>
      <c r="AT9" s="23" t="n">
        <f aca="false">IF($B9="","",SUMPRODUCT((F9:AJ9="")*$F$5:$AJ$5))</f>
        <v>0</v>
      </c>
      <c r="AU9" s="37" t="n">
        <f aca="false">IF($B9="","",AM9+0.5*AL9)</f>
        <v>0</v>
      </c>
      <c r="AV9" s="38" t="n">
        <f aca="false">IF($B9="","",IF(AT9=$M$2,"",$F$2-AU9))</f>
        <v>30</v>
      </c>
    </row>
    <row r="10" customFormat="false" ht="15" hidden="false" customHeight="true" outlineLevel="0" collapsed="false">
      <c r="A10" s="35" t="str">
        <f aca="false">IF(Employees!B8="","",Employees!A8)</f>
        <v>E004</v>
      </c>
      <c r="B10" s="35" t="str">
        <f aca="false">IF(Employees!B8="","",Employees!B8)</f>
        <v>Sunita Dewangan</v>
      </c>
      <c r="F10" s="36" t="s">
        <v>141</v>
      </c>
      <c r="G10" s="36" t="s">
        <v>141</v>
      </c>
      <c r="H10" s="36" t="s">
        <v>141</v>
      </c>
      <c r="I10" s="36" t="s">
        <v>141</v>
      </c>
      <c r="J10" s="36" t="s">
        <v>141</v>
      </c>
      <c r="K10" s="36"/>
      <c r="L10" s="36" t="s">
        <v>141</v>
      </c>
      <c r="M10" s="36" t="s">
        <v>141</v>
      </c>
      <c r="N10" s="36" t="s">
        <v>141</v>
      </c>
      <c r="O10" s="36" t="s">
        <v>141</v>
      </c>
      <c r="P10" s="36" t="s">
        <v>141</v>
      </c>
      <c r="Q10" s="36" t="s">
        <v>141</v>
      </c>
      <c r="R10" s="36"/>
      <c r="S10" s="36"/>
      <c r="T10" s="36" t="s">
        <v>141</v>
      </c>
      <c r="U10" s="36" t="s">
        <v>134</v>
      </c>
      <c r="V10" s="36" t="s">
        <v>141</v>
      </c>
      <c r="W10" s="36" t="s">
        <v>134</v>
      </c>
      <c r="X10" s="36" t="s">
        <v>141</v>
      </c>
      <c r="Y10" s="36"/>
      <c r="Z10" s="36" t="s">
        <v>141</v>
      </c>
      <c r="AA10" s="36" t="s">
        <v>141</v>
      </c>
      <c r="AB10" s="36" t="s">
        <v>141</v>
      </c>
      <c r="AC10" s="36" t="s">
        <v>141</v>
      </c>
      <c r="AD10" s="36" t="s">
        <v>141</v>
      </c>
      <c r="AE10" s="36" t="s">
        <v>141</v>
      </c>
      <c r="AF10" s="36"/>
      <c r="AG10" s="36" t="s">
        <v>141</v>
      </c>
      <c r="AH10" s="36" t="s">
        <v>141</v>
      </c>
      <c r="AI10" s="36" t="s">
        <v>141</v>
      </c>
      <c r="AJ10" s="36"/>
      <c r="AK10" s="23" t="n">
        <f aca="false">IF($B10="","",COUNTIF(F10:AJ10,"P"))</f>
        <v>23</v>
      </c>
      <c r="AL10" s="23" t="n">
        <f aca="false">IF($B10="","",COUNTIF(F10:AJ10,"HD"))</f>
        <v>0</v>
      </c>
      <c r="AM10" s="23" t="n">
        <f aca="false">IF($B10="","",COUNTIF(F10:AJ10,"A"))</f>
        <v>0</v>
      </c>
      <c r="AN10" s="23" t="n">
        <f aca="false">IF($B10="","",COUNTIF(F10:AJ10,"CL"))</f>
        <v>0</v>
      </c>
      <c r="AO10" s="23" t="n">
        <f aca="false">IF($B10="","",COUNTIF(F10:AJ10,"SL"))</f>
        <v>2</v>
      </c>
      <c r="AP10" s="23" t="n">
        <f aca="false">IF($B10="","",COUNTIF(F10:AJ10,"EL"))</f>
        <v>0</v>
      </c>
      <c r="AQ10" s="23" t="n">
        <f aca="false">IF($B10="","",COUNTIF(F10:AJ10,"OD"))</f>
        <v>0</v>
      </c>
      <c r="AR10" s="23" t="n">
        <f aca="false">IF($B10="","",COUNTIF($F$6:$AJ$6,"WO"))</f>
        <v>4</v>
      </c>
      <c r="AS10" s="23" t="n">
        <f aca="false">IF($B10="","",COUNTIF($F$6:$AJ$6,"HO"))</f>
        <v>1</v>
      </c>
      <c r="AT10" s="23" t="n">
        <f aca="false">IF($B10="","",SUMPRODUCT((F10:AJ10="")*$F$5:$AJ$5))</f>
        <v>0</v>
      </c>
      <c r="AU10" s="37" t="n">
        <f aca="false">IF($B10="","",AM10+0.5*AL10)</f>
        <v>0</v>
      </c>
      <c r="AV10" s="38" t="n">
        <f aca="false">IF($B10="","",IF(AT10=$M$2,"",$F$2-AU10))</f>
        <v>30</v>
      </c>
    </row>
    <row r="11" customFormat="false" ht="15" hidden="false" customHeight="true" outlineLevel="0" collapsed="false">
      <c r="A11" s="35" t="str">
        <f aca="false">IF(Employees!B9="","",Employees!A9)</f>
        <v>E005</v>
      </c>
      <c r="B11" s="35" t="str">
        <f aca="false">IF(Employees!B9="","",Employees!B9)</f>
        <v>Imran Khan</v>
      </c>
      <c r="F11" s="36" t="s">
        <v>141</v>
      </c>
      <c r="G11" s="36" t="s">
        <v>141</v>
      </c>
      <c r="H11" s="36" t="s">
        <v>141</v>
      </c>
      <c r="I11" s="36" t="s">
        <v>141</v>
      </c>
      <c r="J11" s="36" t="s">
        <v>141</v>
      </c>
      <c r="K11" s="36"/>
      <c r="L11" s="36" t="s">
        <v>141</v>
      </c>
      <c r="M11" s="36" t="s">
        <v>141</v>
      </c>
      <c r="N11" s="36" t="s">
        <v>141</v>
      </c>
      <c r="O11" s="36" t="s">
        <v>141</v>
      </c>
      <c r="P11" s="36" t="s">
        <v>141</v>
      </c>
      <c r="Q11" s="36" t="s">
        <v>141</v>
      </c>
      <c r="R11" s="36"/>
      <c r="S11" s="36"/>
      <c r="T11" s="36" t="s">
        <v>141</v>
      </c>
      <c r="U11" s="36" t="s">
        <v>141</v>
      </c>
      <c r="V11" s="36" t="s">
        <v>141</v>
      </c>
      <c r="W11" s="36" t="s">
        <v>141</v>
      </c>
      <c r="X11" s="36" t="s">
        <v>141</v>
      </c>
      <c r="Y11" s="36"/>
      <c r="Z11" s="36" t="s">
        <v>141</v>
      </c>
      <c r="AA11" s="36" t="s">
        <v>141</v>
      </c>
      <c r="AB11" s="36" t="s">
        <v>141</v>
      </c>
      <c r="AC11" s="36" t="s">
        <v>141</v>
      </c>
      <c r="AD11" s="36" t="s">
        <v>141</v>
      </c>
      <c r="AE11" s="36" t="s">
        <v>141</v>
      </c>
      <c r="AF11" s="36"/>
      <c r="AG11" s="36" t="s">
        <v>141</v>
      </c>
      <c r="AH11" s="36" t="s">
        <v>141</v>
      </c>
      <c r="AI11" s="36" t="s">
        <v>141</v>
      </c>
      <c r="AJ11" s="36"/>
      <c r="AK11" s="23" t="n">
        <f aca="false">IF($B11="","",COUNTIF(F11:AJ11,"P"))</f>
        <v>25</v>
      </c>
      <c r="AL11" s="23" t="n">
        <f aca="false">IF($B11="","",COUNTIF(F11:AJ11,"HD"))</f>
        <v>0</v>
      </c>
      <c r="AM11" s="23" t="n">
        <f aca="false">IF($B11="","",COUNTIF(F11:AJ11,"A"))</f>
        <v>0</v>
      </c>
      <c r="AN11" s="23" t="n">
        <f aca="false">IF($B11="","",COUNTIF(F11:AJ11,"CL"))</f>
        <v>0</v>
      </c>
      <c r="AO11" s="23" t="n">
        <f aca="false">IF($B11="","",COUNTIF(F11:AJ11,"SL"))</f>
        <v>0</v>
      </c>
      <c r="AP11" s="23" t="n">
        <f aca="false">IF($B11="","",COUNTIF(F11:AJ11,"EL"))</f>
        <v>0</v>
      </c>
      <c r="AQ11" s="23" t="n">
        <f aca="false">IF($B11="","",COUNTIF(F11:AJ11,"OD"))</f>
        <v>0</v>
      </c>
      <c r="AR11" s="23" t="n">
        <f aca="false">IF($B11="","",COUNTIF($F$6:$AJ$6,"WO"))</f>
        <v>4</v>
      </c>
      <c r="AS11" s="23" t="n">
        <f aca="false">IF($B11="","",COUNTIF($F$6:$AJ$6,"HO"))</f>
        <v>1</v>
      </c>
      <c r="AT11" s="23" t="n">
        <f aca="false">IF($B11="","",SUMPRODUCT((F11:AJ11="")*$F$5:$AJ$5))</f>
        <v>0</v>
      </c>
      <c r="AU11" s="37" t="n">
        <f aca="false">IF($B11="","",AM11+0.5*AL11)</f>
        <v>0</v>
      </c>
      <c r="AV11" s="38" t="n">
        <f aca="false">IF($B11="","",IF(AT11=$M$2,"",$F$2-AU11))</f>
        <v>30</v>
      </c>
    </row>
    <row r="12" customFormat="false" ht="15" hidden="false" customHeight="true" outlineLevel="0" collapsed="false">
      <c r="A12" s="35" t="str">
        <f aca="false">IF(Employees!B10="","",Employees!A10)</f>
        <v>E006</v>
      </c>
      <c r="B12" s="35" t="str">
        <f aca="false">IF(Employees!B10="","",Employees!B10)</f>
        <v>Priya Nair</v>
      </c>
      <c r="F12" s="36" t="s">
        <v>141</v>
      </c>
      <c r="G12" s="36" t="s">
        <v>141</v>
      </c>
      <c r="H12" s="36" t="s">
        <v>141</v>
      </c>
      <c r="I12" s="36" t="s">
        <v>141</v>
      </c>
      <c r="J12" s="36" t="s">
        <v>141</v>
      </c>
      <c r="K12" s="36"/>
      <c r="L12" s="36" t="s">
        <v>141</v>
      </c>
      <c r="M12" s="36" t="s">
        <v>141</v>
      </c>
      <c r="N12" s="36" t="s">
        <v>141</v>
      </c>
      <c r="O12" s="36" t="s">
        <v>141</v>
      </c>
      <c r="P12" s="36" t="s">
        <v>141</v>
      </c>
      <c r="Q12" s="36" t="s">
        <v>141</v>
      </c>
      <c r="R12" s="36"/>
      <c r="S12" s="36"/>
      <c r="T12" s="36" t="s">
        <v>142</v>
      </c>
      <c r="U12" s="36" t="s">
        <v>141</v>
      </c>
      <c r="V12" s="36" t="s">
        <v>142</v>
      </c>
      <c r="W12" s="36" t="s">
        <v>141</v>
      </c>
      <c r="X12" s="36" t="s">
        <v>141</v>
      </c>
      <c r="Y12" s="36"/>
      <c r="Z12" s="36" t="s">
        <v>141</v>
      </c>
      <c r="AA12" s="36" t="s">
        <v>133</v>
      </c>
      <c r="AB12" s="36" t="s">
        <v>141</v>
      </c>
      <c r="AC12" s="36" t="s">
        <v>141</v>
      </c>
      <c r="AD12" s="36" t="s">
        <v>141</v>
      </c>
      <c r="AE12" s="36" t="s">
        <v>141</v>
      </c>
      <c r="AF12" s="36"/>
      <c r="AG12" s="36" t="s">
        <v>141</v>
      </c>
      <c r="AH12" s="36" t="s">
        <v>141</v>
      </c>
      <c r="AI12" s="36" t="s">
        <v>141</v>
      </c>
      <c r="AJ12" s="36"/>
      <c r="AK12" s="23" t="n">
        <f aca="false">IF($B12="","",COUNTIF(F12:AJ12,"P"))</f>
        <v>22</v>
      </c>
      <c r="AL12" s="23" t="n">
        <f aca="false">IF($B12="","",COUNTIF(F12:AJ12,"HD"))</f>
        <v>0</v>
      </c>
      <c r="AM12" s="23" t="n">
        <f aca="false">IF($B12="","",COUNTIF(F12:AJ12,"A"))</f>
        <v>2</v>
      </c>
      <c r="AN12" s="23" t="n">
        <f aca="false">IF($B12="","",COUNTIF(F12:AJ12,"CL"))</f>
        <v>1</v>
      </c>
      <c r="AO12" s="23" t="n">
        <f aca="false">IF($B12="","",COUNTIF(F12:AJ12,"SL"))</f>
        <v>0</v>
      </c>
      <c r="AP12" s="23" t="n">
        <f aca="false">IF($B12="","",COUNTIF(F12:AJ12,"EL"))</f>
        <v>0</v>
      </c>
      <c r="AQ12" s="23" t="n">
        <f aca="false">IF($B12="","",COUNTIF(F12:AJ12,"OD"))</f>
        <v>0</v>
      </c>
      <c r="AR12" s="23" t="n">
        <f aca="false">IF($B12="","",COUNTIF($F$6:$AJ$6,"WO"))</f>
        <v>4</v>
      </c>
      <c r="AS12" s="23" t="n">
        <f aca="false">IF($B12="","",COUNTIF($F$6:$AJ$6,"HO"))</f>
        <v>1</v>
      </c>
      <c r="AT12" s="23" t="n">
        <f aca="false">IF($B12="","",SUMPRODUCT((F12:AJ12="")*$F$5:$AJ$5))</f>
        <v>0</v>
      </c>
      <c r="AU12" s="37" t="n">
        <f aca="false">IF($B12="","",AM12+0.5*AL12)</f>
        <v>2</v>
      </c>
      <c r="AV12" s="38" t="n">
        <f aca="false">IF($B12="","",IF(AT12=$M$2,"",$F$2-AU12))</f>
        <v>28</v>
      </c>
    </row>
    <row r="13" customFormat="false" ht="15" hidden="false" customHeight="true" outlineLevel="0" collapsed="false">
      <c r="A13" s="35" t="str">
        <f aca="false">IF(Employees!B11="","",Employees!A11)</f>
        <v>E007</v>
      </c>
      <c r="B13" s="35" t="str">
        <f aca="false">IF(Employees!B11="","",Employees!B11)</f>
        <v>Deepak Yadav</v>
      </c>
      <c r="F13" s="36" t="s">
        <v>141</v>
      </c>
      <c r="G13" s="36" t="s">
        <v>141</v>
      </c>
      <c r="H13" s="36" t="s">
        <v>141</v>
      </c>
      <c r="I13" s="36" t="s">
        <v>141</v>
      </c>
      <c r="J13" s="36" t="s">
        <v>141</v>
      </c>
      <c r="K13" s="36"/>
      <c r="L13" s="36" t="s">
        <v>141</v>
      </c>
      <c r="M13" s="36" t="s">
        <v>141</v>
      </c>
      <c r="N13" s="36" t="s">
        <v>141</v>
      </c>
      <c r="O13" s="36" t="s">
        <v>141</v>
      </c>
      <c r="P13" s="36" t="s">
        <v>141</v>
      </c>
      <c r="Q13" s="36" t="s">
        <v>141</v>
      </c>
      <c r="R13" s="36"/>
      <c r="S13" s="36"/>
      <c r="T13" s="36" t="s">
        <v>141</v>
      </c>
      <c r="U13" s="36" t="s">
        <v>142</v>
      </c>
      <c r="V13" s="36" t="s">
        <v>141</v>
      </c>
      <c r="W13" s="36" t="s">
        <v>141</v>
      </c>
      <c r="X13" s="36" t="s">
        <v>141</v>
      </c>
      <c r="Y13" s="36"/>
      <c r="Z13" s="36" t="s">
        <v>141</v>
      </c>
      <c r="AA13" s="36" t="s">
        <v>141</v>
      </c>
      <c r="AB13" s="36" t="s">
        <v>141</v>
      </c>
      <c r="AC13" s="36" t="s">
        <v>141</v>
      </c>
      <c r="AD13" s="36" t="s">
        <v>141</v>
      </c>
      <c r="AE13" s="36" t="s">
        <v>141</v>
      </c>
      <c r="AF13" s="36"/>
      <c r="AG13" s="36" t="s">
        <v>141</v>
      </c>
      <c r="AH13" s="36" t="s">
        <v>141</v>
      </c>
      <c r="AI13" s="36" t="s">
        <v>141</v>
      </c>
      <c r="AJ13" s="36"/>
      <c r="AK13" s="23" t="n">
        <f aca="false">IF($B13="","",COUNTIF(F13:AJ13,"P"))</f>
        <v>24</v>
      </c>
      <c r="AL13" s="23" t="n">
        <f aca="false">IF($B13="","",COUNTIF(F13:AJ13,"HD"))</f>
        <v>0</v>
      </c>
      <c r="AM13" s="23" t="n">
        <f aca="false">IF($B13="","",COUNTIF(F13:AJ13,"A"))</f>
        <v>1</v>
      </c>
      <c r="AN13" s="23" t="n">
        <f aca="false">IF($B13="","",COUNTIF(F13:AJ13,"CL"))</f>
        <v>0</v>
      </c>
      <c r="AO13" s="23" t="n">
        <f aca="false">IF($B13="","",COUNTIF(F13:AJ13,"SL"))</f>
        <v>0</v>
      </c>
      <c r="AP13" s="23" t="n">
        <f aca="false">IF($B13="","",COUNTIF(F13:AJ13,"EL"))</f>
        <v>0</v>
      </c>
      <c r="AQ13" s="23" t="n">
        <f aca="false">IF($B13="","",COUNTIF(F13:AJ13,"OD"))</f>
        <v>0</v>
      </c>
      <c r="AR13" s="23" t="n">
        <f aca="false">IF($B13="","",COUNTIF($F$6:$AJ$6,"WO"))</f>
        <v>4</v>
      </c>
      <c r="AS13" s="23" t="n">
        <f aca="false">IF($B13="","",COUNTIF($F$6:$AJ$6,"HO"))</f>
        <v>1</v>
      </c>
      <c r="AT13" s="23" t="n">
        <f aca="false">IF($B13="","",SUMPRODUCT((F13:AJ13="")*$F$5:$AJ$5))</f>
        <v>0</v>
      </c>
      <c r="AU13" s="37" t="n">
        <f aca="false">IF($B13="","",AM13+0.5*AL13)</f>
        <v>1</v>
      </c>
      <c r="AV13" s="38" t="n">
        <f aca="false">IF($B13="","",IF(AT13=$M$2,"",$F$2-AU13))</f>
        <v>29</v>
      </c>
    </row>
    <row r="14" customFormat="false" ht="15" hidden="false" customHeight="true" outlineLevel="0" collapsed="false">
      <c r="A14" s="35" t="str">
        <f aca="false">IF(Employees!B12="","",Employees!A12)</f>
        <v>E008</v>
      </c>
      <c r="B14" s="35" t="str">
        <f aca="false">IF(Employees!B12="","",Employees!B12)</f>
        <v>Neha Agrawal</v>
      </c>
      <c r="F14" s="36" t="s">
        <v>141</v>
      </c>
      <c r="G14" s="36" t="s">
        <v>141</v>
      </c>
      <c r="H14" s="36" t="s">
        <v>141</v>
      </c>
      <c r="I14" s="36" t="s">
        <v>143</v>
      </c>
      <c r="J14" s="36" t="s">
        <v>141</v>
      </c>
      <c r="K14" s="36"/>
      <c r="L14" s="36" t="s">
        <v>141</v>
      </c>
      <c r="M14" s="36" t="s">
        <v>141</v>
      </c>
      <c r="N14" s="36" t="s">
        <v>143</v>
      </c>
      <c r="O14" s="36" t="s">
        <v>141</v>
      </c>
      <c r="P14" s="36" t="s">
        <v>141</v>
      </c>
      <c r="Q14" s="36" t="s">
        <v>143</v>
      </c>
      <c r="R14" s="36"/>
      <c r="S14" s="36"/>
      <c r="T14" s="36" t="s">
        <v>141</v>
      </c>
      <c r="U14" s="36" t="s">
        <v>141</v>
      </c>
      <c r="V14" s="36" t="s">
        <v>141</v>
      </c>
      <c r="W14" s="36" t="s">
        <v>141</v>
      </c>
      <c r="X14" s="36" t="s">
        <v>141</v>
      </c>
      <c r="Y14" s="36"/>
      <c r="Z14" s="36" t="s">
        <v>141</v>
      </c>
      <c r="AA14" s="36" t="s">
        <v>133</v>
      </c>
      <c r="AB14" s="36" t="s">
        <v>141</v>
      </c>
      <c r="AC14" s="36" t="s">
        <v>141</v>
      </c>
      <c r="AD14" s="36" t="s">
        <v>143</v>
      </c>
      <c r="AE14" s="36" t="s">
        <v>141</v>
      </c>
      <c r="AF14" s="36"/>
      <c r="AG14" s="36" t="s">
        <v>141</v>
      </c>
      <c r="AH14" s="36" t="s">
        <v>141</v>
      </c>
      <c r="AI14" s="36" t="s">
        <v>133</v>
      </c>
      <c r="AJ14" s="36"/>
      <c r="AK14" s="23" t="n">
        <f aca="false">IF($B14="","",COUNTIF(F14:AJ14,"P"))</f>
        <v>19</v>
      </c>
      <c r="AL14" s="23" t="n">
        <f aca="false">IF($B14="","",COUNTIF(F14:AJ14,"HD"))</f>
        <v>0</v>
      </c>
      <c r="AM14" s="23" t="n">
        <f aca="false">IF($B14="","",COUNTIF(F14:AJ14,"A"))</f>
        <v>0</v>
      </c>
      <c r="AN14" s="23" t="n">
        <f aca="false">IF($B14="","",COUNTIF(F14:AJ14,"CL"))</f>
        <v>2</v>
      </c>
      <c r="AO14" s="23" t="n">
        <f aca="false">IF($B14="","",COUNTIF(F14:AJ14,"SL"))</f>
        <v>0</v>
      </c>
      <c r="AP14" s="23" t="n">
        <f aca="false">IF($B14="","",COUNTIF(F14:AJ14,"EL"))</f>
        <v>0</v>
      </c>
      <c r="AQ14" s="23" t="n">
        <f aca="false">IF($B14="","",COUNTIF(F14:AJ14,"OD"))</f>
        <v>4</v>
      </c>
      <c r="AR14" s="23" t="n">
        <f aca="false">IF($B14="","",COUNTIF($F$6:$AJ$6,"WO"))</f>
        <v>4</v>
      </c>
      <c r="AS14" s="23" t="n">
        <f aca="false">IF($B14="","",COUNTIF($F$6:$AJ$6,"HO"))</f>
        <v>1</v>
      </c>
      <c r="AT14" s="23" t="n">
        <f aca="false">IF($B14="","",SUMPRODUCT((F14:AJ14="")*$F$5:$AJ$5))</f>
        <v>0</v>
      </c>
      <c r="AU14" s="37" t="n">
        <f aca="false">IF($B14="","",AM14+0.5*AL14)</f>
        <v>0</v>
      </c>
      <c r="AV14" s="38" t="n">
        <f aca="false">IF($B14="","",IF(AT14=$M$2,"",$F$2-AU14))</f>
        <v>30</v>
      </c>
    </row>
    <row r="15" customFormat="false" ht="15" hidden="false" customHeight="true" outlineLevel="0" collapsed="false">
      <c r="A15" s="35" t="str">
        <f aca="false">IF(Employees!B13="","",Employees!A13)</f>
        <v/>
      </c>
      <c r="B15" s="35" t="str">
        <f aca="false">IF(Employees!B13="","",Employees!B13)</f>
        <v/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23" t="str">
        <f aca="false">IF($B15="","",COUNTIF(F15:AJ15,"P"))</f>
        <v/>
      </c>
      <c r="AL15" s="23" t="str">
        <f aca="false">IF($B15="","",COUNTIF(F15:AJ15,"HD"))</f>
        <v/>
      </c>
      <c r="AM15" s="23" t="str">
        <f aca="false">IF($B15="","",COUNTIF(F15:AJ15,"A"))</f>
        <v/>
      </c>
      <c r="AN15" s="23" t="str">
        <f aca="false">IF($B15="","",COUNTIF(F15:AJ15,"CL"))</f>
        <v/>
      </c>
      <c r="AO15" s="23" t="str">
        <f aca="false">IF($B15="","",COUNTIF(F15:AJ15,"SL"))</f>
        <v/>
      </c>
      <c r="AP15" s="23" t="str">
        <f aca="false">IF($B15="","",COUNTIF(F15:AJ15,"EL"))</f>
        <v/>
      </c>
      <c r="AQ15" s="23" t="str">
        <f aca="false">IF($B15="","",COUNTIF(F15:AJ15,"OD"))</f>
        <v/>
      </c>
      <c r="AR15" s="23" t="str">
        <f aca="false">IF($B15="","",COUNTIF($F$6:$AJ$6,"WO"))</f>
        <v/>
      </c>
      <c r="AS15" s="23" t="str">
        <f aca="false">IF($B15="","",COUNTIF($F$6:$AJ$6,"HO"))</f>
        <v/>
      </c>
      <c r="AT15" s="23" t="str">
        <f aca="false">IF($B15="","",SUMPRODUCT((F15:AJ15="")*$F$5:$AJ$5))</f>
        <v/>
      </c>
      <c r="AU15" s="37" t="str">
        <f aca="false">IF($B15="","",AM15+0.5*AL15)</f>
        <v/>
      </c>
      <c r="AV15" s="38" t="str">
        <f aca="false">IF($B15="","",IF(AT15=$M$2,"",$F$2-AU15))</f>
        <v/>
      </c>
    </row>
    <row r="16" customFormat="false" ht="15" hidden="false" customHeight="true" outlineLevel="0" collapsed="false">
      <c r="A16" s="35" t="str">
        <f aca="false">IF(Employees!B14="","",Employees!A14)</f>
        <v/>
      </c>
      <c r="B16" s="35" t="str">
        <f aca="false">IF(Employees!B14="","",Employees!B14)</f>
        <v/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23" t="str">
        <f aca="false">IF($B16="","",COUNTIF(F16:AJ16,"P"))</f>
        <v/>
      </c>
      <c r="AL16" s="23" t="str">
        <f aca="false">IF($B16="","",COUNTIF(F16:AJ16,"HD"))</f>
        <v/>
      </c>
      <c r="AM16" s="23" t="str">
        <f aca="false">IF($B16="","",COUNTIF(F16:AJ16,"A"))</f>
        <v/>
      </c>
      <c r="AN16" s="23" t="str">
        <f aca="false">IF($B16="","",COUNTIF(F16:AJ16,"CL"))</f>
        <v/>
      </c>
      <c r="AO16" s="23" t="str">
        <f aca="false">IF($B16="","",COUNTIF(F16:AJ16,"SL"))</f>
        <v/>
      </c>
      <c r="AP16" s="23" t="str">
        <f aca="false">IF($B16="","",COUNTIF(F16:AJ16,"EL"))</f>
        <v/>
      </c>
      <c r="AQ16" s="23" t="str">
        <f aca="false">IF($B16="","",COUNTIF(F16:AJ16,"OD"))</f>
        <v/>
      </c>
      <c r="AR16" s="23" t="str">
        <f aca="false">IF($B16="","",COUNTIF($F$6:$AJ$6,"WO"))</f>
        <v/>
      </c>
      <c r="AS16" s="23" t="str">
        <f aca="false">IF($B16="","",COUNTIF($F$6:$AJ$6,"HO"))</f>
        <v/>
      </c>
      <c r="AT16" s="23" t="str">
        <f aca="false">IF($B16="","",SUMPRODUCT((F16:AJ16="")*$F$5:$AJ$5))</f>
        <v/>
      </c>
      <c r="AU16" s="37" t="str">
        <f aca="false">IF($B16="","",AM16+0.5*AL16)</f>
        <v/>
      </c>
      <c r="AV16" s="38" t="str">
        <f aca="false">IF($B16="","",IF(AT16=$M$2,"",$F$2-AU16))</f>
        <v/>
      </c>
    </row>
    <row r="17" customFormat="false" ht="15" hidden="false" customHeight="true" outlineLevel="0" collapsed="false">
      <c r="A17" s="35" t="str">
        <f aca="false">IF(Employees!B15="","",Employees!A15)</f>
        <v/>
      </c>
      <c r="B17" s="35" t="str">
        <f aca="false">IF(Employees!B15="","",Employees!B15)</f>
        <v/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23" t="str">
        <f aca="false">IF($B17="","",COUNTIF(F17:AJ17,"P"))</f>
        <v/>
      </c>
      <c r="AL17" s="23" t="str">
        <f aca="false">IF($B17="","",COUNTIF(F17:AJ17,"HD"))</f>
        <v/>
      </c>
      <c r="AM17" s="23" t="str">
        <f aca="false">IF($B17="","",COUNTIF(F17:AJ17,"A"))</f>
        <v/>
      </c>
      <c r="AN17" s="23" t="str">
        <f aca="false">IF($B17="","",COUNTIF(F17:AJ17,"CL"))</f>
        <v/>
      </c>
      <c r="AO17" s="23" t="str">
        <f aca="false">IF($B17="","",COUNTIF(F17:AJ17,"SL"))</f>
        <v/>
      </c>
      <c r="AP17" s="23" t="str">
        <f aca="false">IF($B17="","",COUNTIF(F17:AJ17,"EL"))</f>
        <v/>
      </c>
      <c r="AQ17" s="23" t="str">
        <f aca="false">IF($B17="","",COUNTIF(F17:AJ17,"OD"))</f>
        <v/>
      </c>
      <c r="AR17" s="23" t="str">
        <f aca="false">IF($B17="","",COUNTIF($F$6:$AJ$6,"WO"))</f>
        <v/>
      </c>
      <c r="AS17" s="23" t="str">
        <f aca="false">IF($B17="","",COUNTIF($F$6:$AJ$6,"HO"))</f>
        <v/>
      </c>
      <c r="AT17" s="23" t="str">
        <f aca="false">IF($B17="","",SUMPRODUCT((F17:AJ17="")*$F$5:$AJ$5))</f>
        <v/>
      </c>
      <c r="AU17" s="37" t="str">
        <f aca="false">IF($B17="","",AM17+0.5*AL17)</f>
        <v/>
      </c>
      <c r="AV17" s="38" t="str">
        <f aca="false">IF($B17="","",IF(AT17=$M$2,"",$F$2-AU17))</f>
        <v/>
      </c>
    </row>
    <row r="18" customFormat="false" ht="15" hidden="false" customHeight="true" outlineLevel="0" collapsed="false">
      <c r="A18" s="35" t="str">
        <f aca="false">IF(Employees!B16="","",Employees!A16)</f>
        <v/>
      </c>
      <c r="B18" s="35" t="str">
        <f aca="false">IF(Employees!B16="","",Employees!B16)</f>
        <v/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23" t="str">
        <f aca="false">IF($B18="","",COUNTIF(F18:AJ18,"P"))</f>
        <v/>
      </c>
      <c r="AL18" s="23" t="str">
        <f aca="false">IF($B18="","",COUNTIF(F18:AJ18,"HD"))</f>
        <v/>
      </c>
      <c r="AM18" s="23" t="str">
        <f aca="false">IF($B18="","",COUNTIF(F18:AJ18,"A"))</f>
        <v/>
      </c>
      <c r="AN18" s="23" t="str">
        <f aca="false">IF($B18="","",COUNTIF(F18:AJ18,"CL"))</f>
        <v/>
      </c>
      <c r="AO18" s="23" t="str">
        <f aca="false">IF($B18="","",COUNTIF(F18:AJ18,"SL"))</f>
        <v/>
      </c>
      <c r="AP18" s="23" t="str">
        <f aca="false">IF($B18="","",COUNTIF(F18:AJ18,"EL"))</f>
        <v/>
      </c>
      <c r="AQ18" s="23" t="str">
        <f aca="false">IF($B18="","",COUNTIF(F18:AJ18,"OD"))</f>
        <v/>
      </c>
      <c r="AR18" s="23" t="str">
        <f aca="false">IF($B18="","",COUNTIF($F$6:$AJ$6,"WO"))</f>
        <v/>
      </c>
      <c r="AS18" s="23" t="str">
        <f aca="false">IF($B18="","",COUNTIF($F$6:$AJ$6,"HO"))</f>
        <v/>
      </c>
      <c r="AT18" s="23" t="str">
        <f aca="false">IF($B18="","",SUMPRODUCT((F18:AJ18="")*$F$5:$AJ$5))</f>
        <v/>
      </c>
      <c r="AU18" s="37" t="str">
        <f aca="false">IF($B18="","",AM18+0.5*AL18)</f>
        <v/>
      </c>
      <c r="AV18" s="38" t="str">
        <f aca="false">IF($B18="","",IF(AT18=$M$2,"",$F$2-AU18))</f>
        <v/>
      </c>
    </row>
    <row r="19" customFormat="false" ht="15" hidden="false" customHeight="true" outlineLevel="0" collapsed="false">
      <c r="A19" s="35" t="str">
        <f aca="false">IF(Employees!B17="","",Employees!A17)</f>
        <v/>
      </c>
      <c r="B19" s="35" t="str">
        <f aca="false">IF(Employees!B17="","",Employees!B17)</f>
        <v/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23" t="str">
        <f aca="false">IF($B19="","",COUNTIF(F19:AJ19,"P"))</f>
        <v/>
      </c>
      <c r="AL19" s="23" t="str">
        <f aca="false">IF($B19="","",COUNTIF(F19:AJ19,"HD"))</f>
        <v/>
      </c>
      <c r="AM19" s="23" t="str">
        <f aca="false">IF($B19="","",COUNTIF(F19:AJ19,"A"))</f>
        <v/>
      </c>
      <c r="AN19" s="23" t="str">
        <f aca="false">IF($B19="","",COUNTIF(F19:AJ19,"CL"))</f>
        <v/>
      </c>
      <c r="AO19" s="23" t="str">
        <f aca="false">IF($B19="","",COUNTIF(F19:AJ19,"SL"))</f>
        <v/>
      </c>
      <c r="AP19" s="23" t="str">
        <f aca="false">IF($B19="","",COUNTIF(F19:AJ19,"EL"))</f>
        <v/>
      </c>
      <c r="AQ19" s="23" t="str">
        <f aca="false">IF($B19="","",COUNTIF(F19:AJ19,"OD"))</f>
        <v/>
      </c>
      <c r="AR19" s="23" t="str">
        <f aca="false">IF($B19="","",COUNTIF($F$6:$AJ$6,"WO"))</f>
        <v/>
      </c>
      <c r="AS19" s="23" t="str">
        <f aca="false">IF($B19="","",COUNTIF($F$6:$AJ$6,"HO"))</f>
        <v/>
      </c>
      <c r="AT19" s="23" t="str">
        <f aca="false">IF($B19="","",SUMPRODUCT((F19:AJ19="")*$F$5:$AJ$5))</f>
        <v/>
      </c>
      <c r="AU19" s="37" t="str">
        <f aca="false">IF($B19="","",AM19+0.5*AL19)</f>
        <v/>
      </c>
      <c r="AV19" s="38" t="str">
        <f aca="false">IF($B19="","",IF(AT19=$M$2,"",$F$2-AU19))</f>
        <v/>
      </c>
    </row>
    <row r="20" customFormat="false" ht="15" hidden="false" customHeight="true" outlineLevel="0" collapsed="false">
      <c r="A20" s="35" t="str">
        <f aca="false">IF(Employees!B18="","",Employees!A18)</f>
        <v/>
      </c>
      <c r="B20" s="35" t="str">
        <f aca="false">IF(Employees!B18="","",Employees!B18)</f>
        <v/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23" t="str">
        <f aca="false">IF($B20="","",COUNTIF(F20:AJ20,"P"))</f>
        <v/>
      </c>
      <c r="AL20" s="23" t="str">
        <f aca="false">IF($B20="","",COUNTIF(F20:AJ20,"HD"))</f>
        <v/>
      </c>
      <c r="AM20" s="23" t="str">
        <f aca="false">IF($B20="","",COUNTIF(F20:AJ20,"A"))</f>
        <v/>
      </c>
      <c r="AN20" s="23" t="str">
        <f aca="false">IF($B20="","",COUNTIF(F20:AJ20,"CL"))</f>
        <v/>
      </c>
      <c r="AO20" s="23" t="str">
        <f aca="false">IF($B20="","",COUNTIF(F20:AJ20,"SL"))</f>
        <v/>
      </c>
      <c r="AP20" s="23" t="str">
        <f aca="false">IF($B20="","",COUNTIF(F20:AJ20,"EL"))</f>
        <v/>
      </c>
      <c r="AQ20" s="23" t="str">
        <f aca="false">IF($B20="","",COUNTIF(F20:AJ20,"OD"))</f>
        <v/>
      </c>
      <c r="AR20" s="23" t="str">
        <f aca="false">IF($B20="","",COUNTIF($F$6:$AJ$6,"WO"))</f>
        <v/>
      </c>
      <c r="AS20" s="23" t="str">
        <f aca="false">IF($B20="","",COUNTIF($F$6:$AJ$6,"HO"))</f>
        <v/>
      </c>
      <c r="AT20" s="23" t="str">
        <f aca="false">IF($B20="","",SUMPRODUCT((F20:AJ20="")*$F$5:$AJ$5))</f>
        <v/>
      </c>
      <c r="AU20" s="37" t="str">
        <f aca="false">IF($B20="","",AM20+0.5*AL20)</f>
        <v/>
      </c>
      <c r="AV20" s="38" t="str">
        <f aca="false">IF($B20="","",IF(AT20=$M$2,"",$F$2-AU20))</f>
        <v/>
      </c>
    </row>
    <row r="21" customFormat="false" ht="15" hidden="false" customHeight="true" outlineLevel="0" collapsed="false">
      <c r="A21" s="35" t="str">
        <f aca="false">IF(Employees!B19="","",Employees!A19)</f>
        <v/>
      </c>
      <c r="B21" s="35" t="str">
        <f aca="false">IF(Employees!B19="","",Employees!B19)</f>
        <v/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23" t="str">
        <f aca="false">IF($B21="","",COUNTIF(F21:AJ21,"P"))</f>
        <v/>
      </c>
      <c r="AL21" s="23" t="str">
        <f aca="false">IF($B21="","",COUNTIF(F21:AJ21,"HD"))</f>
        <v/>
      </c>
      <c r="AM21" s="23" t="str">
        <f aca="false">IF($B21="","",COUNTIF(F21:AJ21,"A"))</f>
        <v/>
      </c>
      <c r="AN21" s="23" t="str">
        <f aca="false">IF($B21="","",COUNTIF(F21:AJ21,"CL"))</f>
        <v/>
      </c>
      <c r="AO21" s="23" t="str">
        <f aca="false">IF($B21="","",COUNTIF(F21:AJ21,"SL"))</f>
        <v/>
      </c>
      <c r="AP21" s="23" t="str">
        <f aca="false">IF($B21="","",COUNTIF(F21:AJ21,"EL"))</f>
        <v/>
      </c>
      <c r="AQ21" s="23" t="str">
        <f aca="false">IF($B21="","",COUNTIF(F21:AJ21,"OD"))</f>
        <v/>
      </c>
      <c r="AR21" s="23" t="str">
        <f aca="false">IF($B21="","",COUNTIF($F$6:$AJ$6,"WO"))</f>
        <v/>
      </c>
      <c r="AS21" s="23" t="str">
        <f aca="false">IF($B21="","",COUNTIF($F$6:$AJ$6,"HO"))</f>
        <v/>
      </c>
      <c r="AT21" s="23" t="str">
        <f aca="false">IF($B21="","",SUMPRODUCT((F21:AJ21="")*$F$5:$AJ$5))</f>
        <v/>
      </c>
      <c r="AU21" s="37" t="str">
        <f aca="false">IF($B21="","",AM21+0.5*AL21)</f>
        <v/>
      </c>
      <c r="AV21" s="38" t="str">
        <f aca="false">IF($B21="","",IF(AT21=$M$2,"",$F$2-AU21))</f>
        <v/>
      </c>
    </row>
    <row r="22" customFormat="false" ht="15" hidden="false" customHeight="true" outlineLevel="0" collapsed="false">
      <c r="A22" s="35" t="str">
        <f aca="false">IF(Employees!B20="","",Employees!A20)</f>
        <v/>
      </c>
      <c r="B22" s="35" t="str">
        <f aca="false">IF(Employees!B20="","",Employees!B20)</f>
        <v/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23" t="str">
        <f aca="false">IF($B22="","",COUNTIF(F22:AJ22,"P"))</f>
        <v/>
      </c>
      <c r="AL22" s="23" t="str">
        <f aca="false">IF($B22="","",COUNTIF(F22:AJ22,"HD"))</f>
        <v/>
      </c>
      <c r="AM22" s="23" t="str">
        <f aca="false">IF($B22="","",COUNTIF(F22:AJ22,"A"))</f>
        <v/>
      </c>
      <c r="AN22" s="23" t="str">
        <f aca="false">IF($B22="","",COUNTIF(F22:AJ22,"CL"))</f>
        <v/>
      </c>
      <c r="AO22" s="23" t="str">
        <f aca="false">IF($B22="","",COUNTIF(F22:AJ22,"SL"))</f>
        <v/>
      </c>
      <c r="AP22" s="23" t="str">
        <f aca="false">IF($B22="","",COUNTIF(F22:AJ22,"EL"))</f>
        <v/>
      </c>
      <c r="AQ22" s="23" t="str">
        <f aca="false">IF($B22="","",COUNTIF(F22:AJ22,"OD"))</f>
        <v/>
      </c>
      <c r="AR22" s="23" t="str">
        <f aca="false">IF($B22="","",COUNTIF($F$6:$AJ$6,"WO"))</f>
        <v/>
      </c>
      <c r="AS22" s="23" t="str">
        <f aca="false">IF($B22="","",COUNTIF($F$6:$AJ$6,"HO"))</f>
        <v/>
      </c>
      <c r="AT22" s="23" t="str">
        <f aca="false">IF($B22="","",SUMPRODUCT((F22:AJ22="")*$F$5:$AJ$5))</f>
        <v/>
      </c>
      <c r="AU22" s="37" t="str">
        <f aca="false">IF($B22="","",AM22+0.5*AL22)</f>
        <v/>
      </c>
      <c r="AV22" s="38" t="str">
        <f aca="false">IF($B22="","",IF(AT22=$M$2,"",$F$2-AU22))</f>
        <v/>
      </c>
    </row>
    <row r="23" customFormat="false" ht="15" hidden="false" customHeight="true" outlineLevel="0" collapsed="false">
      <c r="A23" s="35" t="str">
        <f aca="false">IF(Employees!B21="","",Employees!A21)</f>
        <v/>
      </c>
      <c r="B23" s="35" t="str">
        <f aca="false">IF(Employees!B21="","",Employees!B21)</f>
        <v/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23" t="str">
        <f aca="false">IF($B23="","",COUNTIF(F23:AJ23,"P"))</f>
        <v/>
      </c>
      <c r="AL23" s="23" t="str">
        <f aca="false">IF($B23="","",COUNTIF(F23:AJ23,"HD"))</f>
        <v/>
      </c>
      <c r="AM23" s="23" t="str">
        <f aca="false">IF($B23="","",COUNTIF(F23:AJ23,"A"))</f>
        <v/>
      </c>
      <c r="AN23" s="23" t="str">
        <f aca="false">IF($B23="","",COUNTIF(F23:AJ23,"CL"))</f>
        <v/>
      </c>
      <c r="AO23" s="23" t="str">
        <f aca="false">IF($B23="","",COUNTIF(F23:AJ23,"SL"))</f>
        <v/>
      </c>
      <c r="AP23" s="23" t="str">
        <f aca="false">IF($B23="","",COUNTIF(F23:AJ23,"EL"))</f>
        <v/>
      </c>
      <c r="AQ23" s="23" t="str">
        <f aca="false">IF($B23="","",COUNTIF(F23:AJ23,"OD"))</f>
        <v/>
      </c>
      <c r="AR23" s="23" t="str">
        <f aca="false">IF($B23="","",COUNTIF($F$6:$AJ$6,"WO"))</f>
        <v/>
      </c>
      <c r="AS23" s="23" t="str">
        <f aca="false">IF($B23="","",COUNTIF($F$6:$AJ$6,"HO"))</f>
        <v/>
      </c>
      <c r="AT23" s="23" t="str">
        <f aca="false">IF($B23="","",SUMPRODUCT((F23:AJ23="")*$F$5:$AJ$5))</f>
        <v/>
      </c>
      <c r="AU23" s="37" t="str">
        <f aca="false">IF($B23="","",AM23+0.5*AL23)</f>
        <v/>
      </c>
      <c r="AV23" s="38" t="str">
        <f aca="false">IF($B23="","",IF(AT23=$M$2,"",$F$2-AU23))</f>
        <v/>
      </c>
    </row>
    <row r="24" customFormat="false" ht="15" hidden="false" customHeight="true" outlineLevel="0" collapsed="false">
      <c r="A24" s="35" t="str">
        <f aca="false">IF(Employees!B22="","",Employees!A22)</f>
        <v/>
      </c>
      <c r="B24" s="35" t="str">
        <f aca="false">IF(Employees!B22="","",Employees!B22)</f>
        <v/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23" t="str">
        <f aca="false">IF($B24="","",COUNTIF(F24:AJ24,"P"))</f>
        <v/>
      </c>
      <c r="AL24" s="23" t="str">
        <f aca="false">IF($B24="","",COUNTIF(F24:AJ24,"HD"))</f>
        <v/>
      </c>
      <c r="AM24" s="23" t="str">
        <f aca="false">IF($B24="","",COUNTIF(F24:AJ24,"A"))</f>
        <v/>
      </c>
      <c r="AN24" s="23" t="str">
        <f aca="false">IF($B24="","",COUNTIF(F24:AJ24,"CL"))</f>
        <v/>
      </c>
      <c r="AO24" s="23" t="str">
        <f aca="false">IF($B24="","",COUNTIF(F24:AJ24,"SL"))</f>
        <v/>
      </c>
      <c r="AP24" s="23" t="str">
        <f aca="false">IF($B24="","",COUNTIF(F24:AJ24,"EL"))</f>
        <v/>
      </c>
      <c r="AQ24" s="23" t="str">
        <f aca="false">IF($B24="","",COUNTIF(F24:AJ24,"OD"))</f>
        <v/>
      </c>
      <c r="AR24" s="23" t="str">
        <f aca="false">IF($B24="","",COUNTIF($F$6:$AJ$6,"WO"))</f>
        <v/>
      </c>
      <c r="AS24" s="23" t="str">
        <f aca="false">IF($B24="","",COUNTIF($F$6:$AJ$6,"HO"))</f>
        <v/>
      </c>
      <c r="AT24" s="23" t="str">
        <f aca="false">IF($B24="","",SUMPRODUCT((F24:AJ24="")*$F$5:$AJ$5))</f>
        <v/>
      </c>
      <c r="AU24" s="37" t="str">
        <f aca="false">IF($B24="","",AM24+0.5*AL24)</f>
        <v/>
      </c>
      <c r="AV24" s="38" t="str">
        <f aca="false">IF($B24="","",IF(AT24=$M$2,"",$F$2-AU24))</f>
        <v/>
      </c>
    </row>
    <row r="25" customFormat="false" ht="15" hidden="false" customHeight="true" outlineLevel="0" collapsed="false">
      <c r="A25" s="35" t="str">
        <f aca="false">IF(Employees!B23="","",Employees!A23)</f>
        <v/>
      </c>
      <c r="B25" s="35" t="str">
        <f aca="false">IF(Employees!B23="","",Employees!B23)</f>
        <v/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23" t="str">
        <f aca="false">IF($B25="","",COUNTIF(F25:AJ25,"P"))</f>
        <v/>
      </c>
      <c r="AL25" s="23" t="str">
        <f aca="false">IF($B25="","",COUNTIF(F25:AJ25,"HD"))</f>
        <v/>
      </c>
      <c r="AM25" s="23" t="str">
        <f aca="false">IF($B25="","",COUNTIF(F25:AJ25,"A"))</f>
        <v/>
      </c>
      <c r="AN25" s="23" t="str">
        <f aca="false">IF($B25="","",COUNTIF(F25:AJ25,"CL"))</f>
        <v/>
      </c>
      <c r="AO25" s="23" t="str">
        <f aca="false">IF($B25="","",COUNTIF(F25:AJ25,"SL"))</f>
        <v/>
      </c>
      <c r="AP25" s="23" t="str">
        <f aca="false">IF($B25="","",COUNTIF(F25:AJ25,"EL"))</f>
        <v/>
      </c>
      <c r="AQ25" s="23" t="str">
        <f aca="false">IF($B25="","",COUNTIF(F25:AJ25,"OD"))</f>
        <v/>
      </c>
      <c r="AR25" s="23" t="str">
        <f aca="false">IF($B25="","",COUNTIF($F$6:$AJ$6,"WO"))</f>
        <v/>
      </c>
      <c r="AS25" s="23" t="str">
        <f aca="false">IF($B25="","",COUNTIF($F$6:$AJ$6,"HO"))</f>
        <v/>
      </c>
      <c r="AT25" s="23" t="str">
        <f aca="false">IF($B25="","",SUMPRODUCT((F25:AJ25="")*$F$5:$AJ$5))</f>
        <v/>
      </c>
      <c r="AU25" s="37" t="str">
        <f aca="false">IF($B25="","",AM25+0.5*AL25)</f>
        <v/>
      </c>
      <c r="AV25" s="38" t="str">
        <f aca="false">IF($B25="","",IF(AT25=$M$2,"",$F$2-AU25))</f>
        <v/>
      </c>
    </row>
    <row r="26" customFormat="false" ht="15" hidden="false" customHeight="true" outlineLevel="0" collapsed="false">
      <c r="A26" s="35" t="str">
        <f aca="false">IF(Employees!B24="","",Employees!A24)</f>
        <v/>
      </c>
      <c r="B26" s="35" t="str">
        <f aca="false">IF(Employees!B24="","",Employees!B24)</f>
        <v/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3" t="str">
        <f aca="false">IF($B26="","",COUNTIF(F26:AJ26,"P"))</f>
        <v/>
      </c>
      <c r="AL26" s="23" t="str">
        <f aca="false">IF($B26="","",COUNTIF(F26:AJ26,"HD"))</f>
        <v/>
      </c>
      <c r="AM26" s="23" t="str">
        <f aca="false">IF($B26="","",COUNTIF(F26:AJ26,"A"))</f>
        <v/>
      </c>
      <c r="AN26" s="23" t="str">
        <f aca="false">IF($B26="","",COUNTIF(F26:AJ26,"CL"))</f>
        <v/>
      </c>
      <c r="AO26" s="23" t="str">
        <f aca="false">IF($B26="","",COUNTIF(F26:AJ26,"SL"))</f>
        <v/>
      </c>
      <c r="AP26" s="23" t="str">
        <f aca="false">IF($B26="","",COUNTIF(F26:AJ26,"EL"))</f>
        <v/>
      </c>
      <c r="AQ26" s="23" t="str">
        <f aca="false">IF($B26="","",COUNTIF(F26:AJ26,"OD"))</f>
        <v/>
      </c>
      <c r="AR26" s="23" t="str">
        <f aca="false">IF($B26="","",COUNTIF($F$6:$AJ$6,"WO"))</f>
        <v/>
      </c>
      <c r="AS26" s="23" t="str">
        <f aca="false">IF($B26="","",COUNTIF($F$6:$AJ$6,"HO"))</f>
        <v/>
      </c>
      <c r="AT26" s="23" t="str">
        <f aca="false">IF($B26="","",SUMPRODUCT((F26:AJ26="")*$F$5:$AJ$5))</f>
        <v/>
      </c>
      <c r="AU26" s="37" t="str">
        <f aca="false">IF($B26="","",AM26+0.5*AL26)</f>
        <v/>
      </c>
      <c r="AV26" s="38" t="str">
        <f aca="false">IF($B26="","",IF(AT26=$M$2,"",$F$2-AU26))</f>
        <v/>
      </c>
    </row>
    <row r="27" customFormat="false" ht="15" hidden="false" customHeight="true" outlineLevel="0" collapsed="false">
      <c r="A27" s="35" t="str">
        <f aca="false">IF(Employees!B25="","",Employees!A25)</f>
        <v/>
      </c>
      <c r="B27" s="35" t="str">
        <f aca="false">IF(Employees!B25="","",Employees!B25)</f>
        <v/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23" t="str">
        <f aca="false">IF($B27="","",COUNTIF(F27:AJ27,"P"))</f>
        <v/>
      </c>
      <c r="AL27" s="23" t="str">
        <f aca="false">IF($B27="","",COUNTIF(F27:AJ27,"HD"))</f>
        <v/>
      </c>
      <c r="AM27" s="23" t="str">
        <f aca="false">IF($B27="","",COUNTIF(F27:AJ27,"A"))</f>
        <v/>
      </c>
      <c r="AN27" s="23" t="str">
        <f aca="false">IF($B27="","",COUNTIF(F27:AJ27,"CL"))</f>
        <v/>
      </c>
      <c r="AO27" s="23" t="str">
        <f aca="false">IF($B27="","",COUNTIF(F27:AJ27,"SL"))</f>
        <v/>
      </c>
      <c r="AP27" s="23" t="str">
        <f aca="false">IF($B27="","",COUNTIF(F27:AJ27,"EL"))</f>
        <v/>
      </c>
      <c r="AQ27" s="23" t="str">
        <f aca="false">IF($B27="","",COUNTIF(F27:AJ27,"OD"))</f>
        <v/>
      </c>
      <c r="AR27" s="23" t="str">
        <f aca="false">IF($B27="","",COUNTIF($F$6:$AJ$6,"WO"))</f>
        <v/>
      </c>
      <c r="AS27" s="23" t="str">
        <f aca="false">IF($B27="","",COUNTIF($F$6:$AJ$6,"HO"))</f>
        <v/>
      </c>
      <c r="AT27" s="23" t="str">
        <f aca="false">IF($B27="","",SUMPRODUCT((F27:AJ27="")*$F$5:$AJ$5))</f>
        <v/>
      </c>
      <c r="AU27" s="37" t="str">
        <f aca="false">IF($B27="","",AM27+0.5*AL27)</f>
        <v/>
      </c>
      <c r="AV27" s="38" t="str">
        <f aca="false">IF($B27="","",IF(AT27=$M$2,"",$F$2-AU27))</f>
        <v/>
      </c>
    </row>
    <row r="28" customFormat="false" ht="15" hidden="false" customHeight="true" outlineLevel="0" collapsed="false">
      <c r="A28" s="35" t="str">
        <f aca="false">IF(Employees!B26="","",Employees!A26)</f>
        <v/>
      </c>
      <c r="B28" s="35" t="str">
        <f aca="false">IF(Employees!B26="","",Employees!B26)</f>
        <v/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23" t="str">
        <f aca="false">IF($B28="","",COUNTIF(F28:AJ28,"P"))</f>
        <v/>
      </c>
      <c r="AL28" s="23" t="str">
        <f aca="false">IF($B28="","",COUNTIF(F28:AJ28,"HD"))</f>
        <v/>
      </c>
      <c r="AM28" s="23" t="str">
        <f aca="false">IF($B28="","",COUNTIF(F28:AJ28,"A"))</f>
        <v/>
      </c>
      <c r="AN28" s="23" t="str">
        <f aca="false">IF($B28="","",COUNTIF(F28:AJ28,"CL"))</f>
        <v/>
      </c>
      <c r="AO28" s="23" t="str">
        <f aca="false">IF($B28="","",COUNTIF(F28:AJ28,"SL"))</f>
        <v/>
      </c>
      <c r="AP28" s="23" t="str">
        <f aca="false">IF($B28="","",COUNTIF(F28:AJ28,"EL"))</f>
        <v/>
      </c>
      <c r="AQ28" s="23" t="str">
        <f aca="false">IF($B28="","",COUNTIF(F28:AJ28,"OD"))</f>
        <v/>
      </c>
      <c r="AR28" s="23" t="str">
        <f aca="false">IF($B28="","",COUNTIF($F$6:$AJ$6,"WO"))</f>
        <v/>
      </c>
      <c r="AS28" s="23" t="str">
        <f aca="false">IF($B28="","",COUNTIF($F$6:$AJ$6,"HO"))</f>
        <v/>
      </c>
      <c r="AT28" s="23" t="str">
        <f aca="false">IF($B28="","",SUMPRODUCT((F28:AJ28="")*$F$5:$AJ$5))</f>
        <v/>
      </c>
      <c r="AU28" s="37" t="str">
        <f aca="false">IF($B28="","",AM28+0.5*AL28)</f>
        <v/>
      </c>
      <c r="AV28" s="38" t="str">
        <f aca="false">IF($B28="","",IF(AT28=$M$2,"",$F$2-AU28))</f>
        <v/>
      </c>
    </row>
    <row r="29" customFormat="false" ht="15" hidden="false" customHeight="true" outlineLevel="0" collapsed="false">
      <c r="A29" s="35" t="str">
        <f aca="false">IF(Employees!B27="","",Employees!A27)</f>
        <v/>
      </c>
      <c r="B29" s="35" t="str">
        <f aca="false">IF(Employees!B27="","",Employees!B27)</f>
        <v/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23" t="str">
        <f aca="false">IF($B29="","",COUNTIF(F29:AJ29,"P"))</f>
        <v/>
      </c>
      <c r="AL29" s="23" t="str">
        <f aca="false">IF($B29="","",COUNTIF(F29:AJ29,"HD"))</f>
        <v/>
      </c>
      <c r="AM29" s="23" t="str">
        <f aca="false">IF($B29="","",COUNTIF(F29:AJ29,"A"))</f>
        <v/>
      </c>
      <c r="AN29" s="23" t="str">
        <f aca="false">IF($B29="","",COUNTIF(F29:AJ29,"CL"))</f>
        <v/>
      </c>
      <c r="AO29" s="23" t="str">
        <f aca="false">IF($B29="","",COUNTIF(F29:AJ29,"SL"))</f>
        <v/>
      </c>
      <c r="AP29" s="23" t="str">
        <f aca="false">IF($B29="","",COUNTIF(F29:AJ29,"EL"))</f>
        <v/>
      </c>
      <c r="AQ29" s="23" t="str">
        <f aca="false">IF($B29="","",COUNTIF(F29:AJ29,"OD"))</f>
        <v/>
      </c>
      <c r="AR29" s="23" t="str">
        <f aca="false">IF($B29="","",COUNTIF($F$6:$AJ$6,"WO"))</f>
        <v/>
      </c>
      <c r="AS29" s="23" t="str">
        <f aca="false">IF($B29="","",COUNTIF($F$6:$AJ$6,"HO"))</f>
        <v/>
      </c>
      <c r="AT29" s="23" t="str">
        <f aca="false">IF($B29="","",SUMPRODUCT((F29:AJ29="")*$F$5:$AJ$5))</f>
        <v/>
      </c>
      <c r="AU29" s="37" t="str">
        <f aca="false">IF($B29="","",AM29+0.5*AL29)</f>
        <v/>
      </c>
      <c r="AV29" s="38" t="str">
        <f aca="false">IF($B29="","",IF(AT29=$M$2,"",$F$2-AU29))</f>
        <v/>
      </c>
    </row>
    <row r="30" customFormat="false" ht="15" hidden="false" customHeight="true" outlineLevel="0" collapsed="false">
      <c r="A30" s="35" t="str">
        <f aca="false">IF(Employees!B28="","",Employees!A28)</f>
        <v/>
      </c>
      <c r="B30" s="35" t="str">
        <f aca="false">IF(Employees!B28="","",Employees!B28)</f>
        <v/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23" t="str">
        <f aca="false">IF($B30="","",COUNTIF(F30:AJ30,"P"))</f>
        <v/>
      </c>
      <c r="AL30" s="23" t="str">
        <f aca="false">IF($B30="","",COUNTIF(F30:AJ30,"HD"))</f>
        <v/>
      </c>
      <c r="AM30" s="23" t="str">
        <f aca="false">IF($B30="","",COUNTIF(F30:AJ30,"A"))</f>
        <v/>
      </c>
      <c r="AN30" s="23" t="str">
        <f aca="false">IF($B30="","",COUNTIF(F30:AJ30,"CL"))</f>
        <v/>
      </c>
      <c r="AO30" s="23" t="str">
        <f aca="false">IF($B30="","",COUNTIF(F30:AJ30,"SL"))</f>
        <v/>
      </c>
      <c r="AP30" s="23" t="str">
        <f aca="false">IF($B30="","",COUNTIF(F30:AJ30,"EL"))</f>
        <v/>
      </c>
      <c r="AQ30" s="23" t="str">
        <f aca="false">IF($B30="","",COUNTIF(F30:AJ30,"OD"))</f>
        <v/>
      </c>
      <c r="AR30" s="23" t="str">
        <f aca="false">IF($B30="","",COUNTIF($F$6:$AJ$6,"WO"))</f>
        <v/>
      </c>
      <c r="AS30" s="23" t="str">
        <f aca="false">IF($B30="","",COUNTIF($F$6:$AJ$6,"HO"))</f>
        <v/>
      </c>
      <c r="AT30" s="23" t="str">
        <f aca="false">IF($B30="","",SUMPRODUCT((F30:AJ30="")*$F$5:$AJ$5))</f>
        <v/>
      </c>
      <c r="AU30" s="37" t="str">
        <f aca="false">IF($B30="","",AM30+0.5*AL30)</f>
        <v/>
      </c>
      <c r="AV30" s="38" t="str">
        <f aca="false">IF($B30="","",IF(AT30=$M$2,"",$F$2-AU30))</f>
        <v/>
      </c>
    </row>
    <row r="31" customFormat="false" ht="15" hidden="false" customHeight="true" outlineLevel="0" collapsed="false">
      <c r="A31" s="35" t="str">
        <f aca="false">IF(Employees!B29="","",Employees!A29)</f>
        <v/>
      </c>
      <c r="B31" s="35" t="str">
        <f aca="false">IF(Employees!B29="","",Employees!B29)</f>
        <v/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23" t="str">
        <f aca="false">IF($B31="","",COUNTIF(F31:AJ31,"P"))</f>
        <v/>
      </c>
      <c r="AL31" s="23" t="str">
        <f aca="false">IF($B31="","",COUNTIF(F31:AJ31,"HD"))</f>
        <v/>
      </c>
      <c r="AM31" s="23" t="str">
        <f aca="false">IF($B31="","",COUNTIF(F31:AJ31,"A"))</f>
        <v/>
      </c>
      <c r="AN31" s="23" t="str">
        <f aca="false">IF($B31="","",COUNTIF(F31:AJ31,"CL"))</f>
        <v/>
      </c>
      <c r="AO31" s="23" t="str">
        <f aca="false">IF($B31="","",COUNTIF(F31:AJ31,"SL"))</f>
        <v/>
      </c>
      <c r="AP31" s="23" t="str">
        <f aca="false">IF($B31="","",COUNTIF(F31:AJ31,"EL"))</f>
        <v/>
      </c>
      <c r="AQ31" s="23" t="str">
        <f aca="false">IF($B31="","",COUNTIF(F31:AJ31,"OD"))</f>
        <v/>
      </c>
      <c r="AR31" s="23" t="str">
        <f aca="false">IF($B31="","",COUNTIF($F$6:$AJ$6,"WO"))</f>
        <v/>
      </c>
      <c r="AS31" s="23" t="str">
        <f aca="false">IF($B31="","",COUNTIF($F$6:$AJ$6,"HO"))</f>
        <v/>
      </c>
      <c r="AT31" s="23" t="str">
        <f aca="false">IF($B31="","",SUMPRODUCT((F31:AJ31="")*$F$5:$AJ$5))</f>
        <v/>
      </c>
      <c r="AU31" s="37" t="str">
        <f aca="false">IF($B31="","",AM31+0.5*AL31)</f>
        <v/>
      </c>
      <c r="AV31" s="38" t="str">
        <f aca="false">IF($B31="","",IF(AT31=$M$2,"",$F$2-AU31))</f>
        <v/>
      </c>
    </row>
    <row r="32" customFormat="false" ht="15" hidden="false" customHeight="true" outlineLevel="0" collapsed="false">
      <c r="A32" s="35" t="str">
        <f aca="false">IF(Employees!B30="","",Employees!A30)</f>
        <v/>
      </c>
      <c r="B32" s="35" t="str">
        <f aca="false">IF(Employees!B30="","",Employees!B30)</f>
        <v/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23" t="str">
        <f aca="false">IF($B32="","",COUNTIF(F32:AJ32,"P"))</f>
        <v/>
      </c>
      <c r="AL32" s="23" t="str">
        <f aca="false">IF($B32="","",COUNTIF(F32:AJ32,"HD"))</f>
        <v/>
      </c>
      <c r="AM32" s="23" t="str">
        <f aca="false">IF($B32="","",COUNTIF(F32:AJ32,"A"))</f>
        <v/>
      </c>
      <c r="AN32" s="23" t="str">
        <f aca="false">IF($B32="","",COUNTIF(F32:AJ32,"CL"))</f>
        <v/>
      </c>
      <c r="AO32" s="23" t="str">
        <f aca="false">IF($B32="","",COUNTIF(F32:AJ32,"SL"))</f>
        <v/>
      </c>
      <c r="AP32" s="23" t="str">
        <f aca="false">IF($B32="","",COUNTIF(F32:AJ32,"EL"))</f>
        <v/>
      </c>
      <c r="AQ32" s="23" t="str">
        <f aca="false">IF($B32="","",COUNTIF(F32:AJ32,"OD"))</f>
        <v/>
      </c>
      <c r="AR32" s="23" t="str">
        <f aca="false">IF($B32="","",COUNTIF($F$6:$AJ$6,"WO"))</f>
        <v/>
      </c>
      <c r="AS32" s="23" t="str">
        <f aca="false">IF($B32="","",COUNTIF($F$6:$AJ$6,"HO"))</f>
        <v/>
      </c>
      <c r="AT32" s="23" t="str">
        <f aca="false">IF($B32="","",SUMPRODUCT((F32:AJ32="")*$F$5:$AJ$5))</f>
        <v/>
      </c>
      <c r="AU32" s="37" t="str">
        <f aca="false">IF($B32="","",AM32+0.5*AL32)</f>
        <v/>
      </c>
      <c r="AV32" s="38" t="str">
        <f aca="false">IF($B32="","",IF(AT32=$M$2,"",$F$2-AU32))</f>
        <v/>
      </c>
    </row>
    <row r="33" customFormat="false" ht="15" hidden="false" customHeight="true" outlineLevel="0" collapsed="false">
      <c r="A33" s="35" t="str">
        <f aca="false">IF(Employees!B31="","",Employees!A31)</f>
        <v/>
      </c>
      <c r="B33" s="35" t="str">
        <f aca="false">IF(Employees!B31="","",Employees!B31)</f>
        <v/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23" t="str">
        <f aca="false">IF($B33="","",COUNTIF(F33:AJ33,"P"))</f>
        <v/>
      </c>
      <c r="AL33" s="23" t="str">
        <f aca="false">IF($B33="","",COUNTIF(F33:AJ33,"HD"))</f>
        <v/>
      </c>
      <c r="AM33" s="23" t="str">
        <f aca="false">IF($B33="","",COUNTIF(F33:AJ33,"A"))</f>
        <v/>
      </c>
      <c r="AN33" s="23" t="str">
        <f aca="false">IF($B33="","",COUNTIF(F33:AJ33,"CL"))</f>
        <v/>
      </c>
      <c r="AO33" s="23" t="str">
        <f aca="false">IF($B33="","",COUNTIF(F33:AJ33,"SL"))</f>
        <v/>
      </c>
      <c r="AP33" s="23" t="str">
        <f aca="false">IF($B33="","",COUNTIF(F33:AJ33,"EL"))</f>
        <v/>
      </c>
      <c r="AQ33" s="23" t="str">
        <f aca="false">IF($B33="","",COUNTIF(F33:AJ33,"OD"))</f>
        <v/>
      </c>
      <c r="AR33" s="23" t="str">
        <f aca="false">IF($B33="","",COUNTIF($F$6:$AJ$6,"WO"))</f>
        <v/>
      </c>
      <c r="AS33" s="23" t="str">
        <f aca="false">IF($B33="","",COUNTIF($F$6:$AJ$6,"HO"))</f>
        <v/>
      </c>
      <c r="AT33" s="23" t="str">
        <f aca="false">IF($B33="","",SUMPRODUCT((F33:AJ33="")*$F$5:$AJ$5))</f>
        <v/>
      </c>
      <c r="AU33" s="37" t="str">
        <f aca="false">IF($B33="","",AM33+0.5*AL33)</f>
        <v/>
      </c>
      <c r="AV33" s="38" t="str">
        <f aca="false">IF($B33="","",IF(AT33=$M$2,"",$F$2-AU33))</f>
        <v/>
      </c>
    </row>
    <row r="34" customFormat="false" ht="15" hidden="false" customHeight="true" outlineLevel="0" collapsed="false">
      <c r="A34" s="35" t="str">
        <f aca="false">IF(Employees!B32="","",Employees!A32)</f>
        <v/>
      </c>
      <c r="B34" s="35" t="str">
        <f aca="false">IF(Employees!B32="","",Employees!B32)</f>
        <v/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23" t="str">
        <f aca="false">IF($B34="","",COUNTIF(F34:AJ34,"P"))</f>
        <v/>
      </c>
      <c r="AL34" s="23" t="str">
        <f aca="false">IF($B34="","",COUNTIF(F34:AJ34,"HD"))</f>
        <v/>
      </c>
      <c r="AM34" s="23" t="str">
        <f aca="false">IF($B34="","",COUNTIF(F34:AJ34,"A"))</f>
        <v/>
      </c>
      <c r="AN34" s="23" t="str">
        <f aca="false">IF($B34="","",COUNTIF(F34:AJ34,"CL"))</f>
        <v/>
      </c>
      <c r="AO34" s="23" t="str">
        <f aca="false">IF($B34="","",COUNTIF(F34:AJ34,"SL"))</f>
        <v/>
      </c>
      <c r="AP34" s="23" t="str">
        <f aca="false">IF($B34="","",COUNTIF(F34:AJ34,"EL"))</f>
        <v/>
      </c>
      <c r="AQ34" s="23" t="str">
        <f aca="false">IF($B34="","",COUNTIF(F34:AJ34,"OD"))</f>
        <v/>
      </c>
      <c r="AR34" s="23" t="str">
        <f aca="false">IF($B34="","",COUNTIF($F$6:$AJ$6,"WO"))</f>
        <v/>
      </c>
      <c r="AS34" s="23" t="str">
        <f aca="false">IF($B34="","",COUNTIF($F$6:$AJ$6,"HO"))</f>
        <v/>
      </c>
      <c r="AT34" s="23" t="str">
        <f aca="false">IF($B34="","",SUMPRODUCT((F34:AJ34="")*$F$5:$AJ$5))</f>
        <v/>
      </c>
      <c r="AU34" s="37" t="str">
        <f aca="false">IF($B34="","",AM34+0.5*AL34)</f>
        <v/>
      </c>
      <c r="AV34" s="38" t="str">
        <f aca="false">IF($B34="","",IF(AT34=$M$2,"",$F$2-AU34))</f>
        <v/>
      </c>
    </row>
    <row r="35" customFormat="false" ht="15" hidden="false" customHeight="true" outlineLevel="0" collapsed="false">
      <c r="A35" s="35" t="str">
        <f aca="false">IF(Employees!B33="","",Employees!A33)</f>
        <v/>
      </c>
      <c r="B35" s="35" t="str">
        <f aca="false">IF(Employees!B33="","",Employees!B33)</f>
        <v/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23" t="str">
        <f aca="false">IF($B35="","",COUNTIF(F35:AJ35,"P"))</f>
        <v/>
      </c>
      <c r="AL35" s="23" t="str">
        <f aca="false">IF($B35="","",COUNTIF(F35:AJ35,"HD"))</f>
        <v/>
      </c>
      <c r="AM35" s="23" t="str">
        <f aca="false">IF($B35="","",COUNTIF(F35:AJ35,"A"))</f>
        <v/>
      </c>
      <c r="AN35" s="23" t="str">
        <f aca="false">IF($B35="","",COUNTIF(F35:AJ35,"CL"))</f>
        <v/>
      </c>
      <c r="AO35" s="23" t="str">
        <f aca="false">IF($B35="","",COUNTIF(F35:AJ35,"SL"))</f>
        <v/>
      </c>
      <c r="AP35" s="23" t="str">
        <f aca="false">IF($B35="","",COUNTIF(F35:AJ35,"EL"))</f>
        <v/>
      </c>
      <c r="AQ35" s="23" t="str">
        <f aca="false">IF($B35="","",COUNTIF(F35:AJ35,"OD"))</f>
        <v/>
      </c>
      <c r="AR35" s="23" t="str">
        <f aca="false">IF($B35="","",COUNTIF($F$6:$AJ$6,"WO"))</f>
        <v/>
      </c>
      <c r="AS35" s="23" t="str">
        <f aca="false">IF($B35="","",COUNTIF($F$6:$AJ$6,"HO"))</f>
        <v/>
      </c>
      <c r="AT35" s="23" t="str">
        <f aca="false">IF($B35="","",SUMPRODUCT((F35:AJ35="")*$F$5:$AJ$5))</f>
        <v/>
      </c>
      <c r="AU35" s="37" t="str">
        <f aca="false">IF($B35="","",AM35+0.5*AL35)</f>
        <v/>
      </c>
      <c r="AV35" s="38" t="str">
        <f aca="false">IF($B35="","",IF(AT35=$M$2,"",$F$2-AU35))</f>
        <v/>
      </c>
    </row>
    <row r="36" customFormat="false" ht="15" hidden="false" customHeight="true" outlineLevel="0" collapsed="false">
      <c r="A36" s="35" t="str">
        <f aca="false">IF(Employees!B34="","",Employees!A34)</f>
        <v/>
      </c>
      <c r="B36" s="35" t="str">
        <f aca="false">IF(Employees!B34="","",Employees!B34)</f>
        <v/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23" t="str">
        <f aca="false">IF($B36="","",COUNTIF(F36:AJ36,"P"))</f>
        <v/>
      </c>
      <c r="AL36" s="23" t="str">
        <f aca="false">IF($B36="","",COUNTIF(F36:AJ36,"HD"))</f>
        <v/>
      </c>
      <c r="AM36" s="23" t="str">
        <f aca="false">IF($B36="","",COUNTIF(F36:AJ36,"A"))</f>
        <v/>
      </c>
      <c r="AN36" s="23" t="str">
        <f aca="false">IF($B36="","",COUNTIF(F36:AJ36,"CL"))</f>
        <v/>
      </c>
      <c r="AO36" s="23" t="str">
        <f aca="false">IF($B36="","",COUNTIF(F36:AJ36,"SL"))</f>
        <v/>
      </c>
      <c r="AP36" s="23" t="str">
        <f aca="false">IF($B36="","",COUNTIF(F36:AJ36,"EL"))</f>
        <v/>
      </c>
      <c r="AQ36" s="23" t="str">
        <f aca="false">IF($B36="","",COUNTIF(F36:AJ36,"OD"))</f>
        <v/>
      </c>
      <c r="AR36" s="23" t="str">
        <f aca="false">IF($B36="","",COUNTIF($F$6:$AJ$6,"WO"))</f>
        <v/>
      </c>
      <c r="AS36" s="23" t="str">
        <f aca="false">IF($B36="","",COUNTIF($F$6:$AJ$6,"HO"))</f>
        <v/>
      </c>
      <c r="AT36" s="23" t="str">
        <f aca="false">IF($B36="","",SUMPRODUCT((F36:AJ36="")*$F$5:$AJ$5))</f>
        <v/>
      </c>
      <c r="AU36" s="37" t="str">
        <f aca="false">IF($B36="","",AM36+0.5*AL36)</f>
        <v/>
      </c>
      <c r="AV36" s="38" t="str">
        <f aca="false">IF($B36="","",IF(AT36=$M$2,"",$F$2-AU36))</f>
        <v/>
      </c>
    </row>
    <row r="37" customFormat="false" ht="15" hidden="false" customHeight="true" outlineLevel="0" collapsed="false">
      <c r="A37" s="35" t="str">
        <f aca="false">IF(Employees!B35="","",Employees!A35)</f>
        <v/>
      </c>
      <c r="B37" s="35" t="str">
        <f aca="false">IF(Employees!B35="","",Employees!B35)</f>
        <v/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23" t="str">
        <f aca="false">IF($B37="","",COUNTIF(F37:AJ37,"P"))</f>
        <v/>
      </c>
      <c r="AL37" s="23" t="str">
        <f aca="false">IF($B37="","",COUNTIF(F37:AJ37,"HD"))</f>
        <v/>
      </c>
      <c r="AM37" s="23" t="str">
        <f aca="false">IF($B37="","",COUNTIF(F37:AJ37,"A"))</f>
        <v/>
      </c>
      <c r="AN37" s="23" t="str">
        <f aca="false">IF($B37="","",COUNTIF(F37:AJ37,"CL"))</f>
        <v/>
      </c>
      <c r="AO37" s="23" t="str">
        <f aca="false">IF($B37="","",COUNTIF(F37:AJ37,"SL"))</f>
        <v/>
      </c>
      <c r="AP37" s="23" t="str">
        <f aca="false">IF($B37="","",COUNTIF(F37:AJ37,"EL"))</f>
        <v/>
      </c>
      <c r="AQ37" s="23" t="str">
        <f aca="false">IF($B37="","",COUNTIF(F37:AJ37,"OD"))</f>
        <v/>
      </c>
      <c r="AR37" s="23" t="str">
        <f aca="false">IF($B37="","",COUNTIF($F$6:$AJ$6,"WO"))</f>
        <v/>
      </c>
      <c r="AS37" s="23" t="str">
        <f aca="false">IF($B37="","",COUNTIF($F$6:$AJ$6,"HO"))</f>
        <v/>
      </c>
      <c r="AT37" s="23" t="str">
        <f aca="false">IF($B37="","",SUMPRODUCT((F37:AJ37="")*$F$5:$AJ$5))</f>
        <v/>
      </c>
      <c r="AU37" s="37" t="str">
        <f aca="false">IF($B37="","",AM37+0.5*AL37)</f>
        <v/>
      </c>
      <c r="AV37" s="38" t="str">
        <f aca="false">IF($B37="","",IF(AT37=$M$2,"",$F$2-AU37))</f>
        <v/>
      </c>
    </row>
    <row r="38" customFormat="false" ht="15" hidden="false" customHeight="true" outlineLevel="0" collapsed="false">
      <c r="A38" s="35" t="str">
        <f aca="false">IF(Employees!B36="","",Employees!A36)</f>
        <v/>
      </c>
      <c r="B38" s="35" t="str">
        <f aca="false">IF(Employees!B36="","",Employees!B36)</f>
        <v/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23" t="str">
        <f aca="false">IF($B38="","",COUNTIF(F38:AJ38,"P"))</f>
        <v/>
      </c>
      <c r="AL38" s="23" t="str">
        <f aca="false">IF($B38="","",COUNTIF(F38:AJ38,"HD"))</f>
        <v/>
      </c>
      <c r="AM38" s="23" t="str">
        <f aca="false">IF($B38="","",COUNTIF(F38:AJ38,"A"))</f>
        <v/>
      </c>
      <c r="AN38" s="23" t="str">
        <f aca="false">IF($B38="","",COUNTIF(F38:AJ38,"CL"))</f>
        <v/>
      </c>
      <c r="AO38" s="23" t="str">
        <f aca="false">IF($B38="","",COUNTIF(F38:AJ38,"SL"))</f>
        <v/>
      </c>
      <c r="AP38" s="23" t="str">
        <f aca="false">IF($B38="","",COUNTIF(F38:AJ38,"EL"))</f>
        <v/>
      </c>
      <c r="AQ38" s="23" t="str">
        <f aca="false">IF($B38="","",COUNTIF(F38:AJ38,"OD"))</f>
        <v/>
      </c>
      <c r="AR38" s="23" t="str">
        <f aca="false">IF($B38="","",COUNTIF($F$6:$AJ$6,"WO"))</f>
        <v/>
      </c>
      <c r="AS38" s="23" t="str">
        <f aca="false">IF($B38="","",COUNTIF($F$6:$AJ$6,"HO"))</f>
        <v/>
      </c>
      <c r="AT38" s="23" t="str">
        <f aca="false">IF($B38="","",SUMPRODUCT((F38:AJ38="")*$F$5:$AJ$5))</f>
        <v/>
      </c>
      <c r="AU38" s="37" t="str">
        <f aca="false">IF($B38="","",AM38+0.5*AL38)</f>
        <v/>
      </c>
      <c r="AV38" s="38" t="str">
        <f aca="false">IF($B38="","",IF(AT38=$M$2,"",$F$2-AU38))</f>
        <v/>
      </c>
    </row>
    <row r="39" customFormat="false" ht="15" hidden="false" customHeight="true" outlineLevel="0" collapsed="false">
      <c r="A39" s="35" t="str">
        <f aca="false">IF(Employees!B37="","",Employees!A37)</f>
        <v/>
      </c>
      <c r="B39" s="35" t="str">
        <f aca="false">IF(Employees!B37="","",Employees!B37)</f>
        <v/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23" t="str">
        <f aca="false">IF($B39="","",COUNTIF(F39:AJ39,"P"))</f>
        <v/>
      </c>
      <c r="AL39" s="23" t="str">
        <f aca="false">IF($B39="","",COUNTIF(F39:AJ39,"HD"))</f>
        <v/>
      </c>
      <c r="AM39" s="23" t="str">
        <f aca="false">IF($B39="","",COUNTIF(F39:AJ39,"A"))</f>
        <v/>
      </c>
      <c r="AN39" s="23" t="str">
        <f aca="false">IF($B39="","",COUNTIF(F39:AJ39,"CL"))</f>
        <v/>
      </c>
      <c r="AO39" s="23" t="str">
        <f aca="false">IF($B39="","",COUNTIF(F39:AJ39,"SL"))</f>
        <v/>
      </c>
      <c r="AP39" s="23" t="str">
        <f aca="false">IF($B39="","",COUNTIF(F39:AJ39,"EL"))</f>
        <v/>
      </c>
      <c r="AQ39" s="23" t="str">
        <f aca="false">IF($B39="","",COUNTIF(F39:AJ39,"OD"))</f>
        <v/>
      </c>
      <c r="AR39" s="23" t="str">
        <f aca="false">IF($B39="","",COUNTIF($F$6:$AJ$6,"WO"))</f>
        <v/>
      </c>
      <c r="AS39" s="23" t="str">
        <f aca="false">IF($B39="","",COUNTIF($F$6:$AJ$6,"HO"))</f>
        <v/>
      </c>
      <c r="AT39" s="23" t="str">
        <f aca="false">IF($B39="","",SUMPRODUCT((F39:AJ39="")*$F$5:$AJ$5))</f>
        <v/>
      </c>
      <c r="AU39" s="37" t="str">
        <f aca="false">IF($B39="","",AM39+0.5*AL39)</f>
        <v/>
      </c>
      <c r="AV39" s="38" t="str">
        <f aca="false">IF($B39="","",IF(AT39=$M$2,"",$F$2-AU39))</f>
        <v/>
      </c>
    </row>
    <row r="40" customFormat="false" ht="15" hidden="false" customHeight="true" outlineLevel="0" collapsed="false">
      <c r="A40" s="35" t="str">
        <f aca="false">IF(Employees!B38="","",Employees!A38)</f>
        <v/>
      </c>
      <c r="B40" s="35" t="str">
        <f aca="false">IF(Employees!B38="","",Employees!B38)</f>
        <v/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23" t="str">
        <f aca="false">IF($B40="","",COUNTIF(F40:AJ40,"P"))</f>
        <v/>
      </c>
      <c r="AL40" s="23" t="str">
        <f aca="false">IF($B40="","",COUNTIF(F40:AJ40,"HD"))</f>
        <v/>
      </c>
      <c r="AM40" s="23" t="str">
        <f aca="false">IF($B40="","",COUNTIF(F40:AJ40,"A"))</f>
        <v/>
      </c>
      <c r="AN40" s="23" t="str">
        <f aca="false">IF($B40="","",COUNTIF(F40:AJ40,"CL"))</f>
        <v/>
      </c>
      <c r="AO40" s="23" t="str">
        <f aca="false">IF($B40="","",COUNTIF(F40:AJ40,"SL"))</f>
        <v/>
      </c>
      <c r="AP40" s="23" t="str">
        <f aca="false">IF($B40="","",COUNTIF(F40:AJ40,"EL"))</f>
        <v/>
      </c>
      <c r="AQ40" s="23" t="str">
        <f aca="false">IF($B40="","",COUNTIF(F40:AJ40,"OD"))</f>
        <v/>
      </c>
      <c r="AR40" s="23" t="str">
        <f aca="false">IF($B40="","",COUNTIF($F$6:$AJ$6,"WO"))</f>
        <v/>
      </c>
      <c r="AS40" s="23" t="str">
        <f aca="false">IF($B40="","",COUNTIF($F$6:$AJ$6,"HO"))</f>
        <v/>
      </c>
      <c r="AT40" s="23" t="str">
        <f aca="false">IF($B40="","",SUMPRODUCT((F40:AJ40="")*$F$5:$AJ$5))</f>
        <v/>
      </c>
      <c r="AU40" s="37" t="str">
        <f aca="false">IF($B40="","",AM40+0.5*AL40)</f>
        <v/>
      </c>
      <c r="AV40" s="38" t="str">
        <f aca="false">IF($B40="","",IF(AT40=$M$2,"",$F$2-AU40))</f>
        <v/>
      </c>
    </row>
    <row r="41" customFormat="false" ht="15" hidden="false" customHeight="true" outlineLevel="0" collapsed="false">
      <c r="A41" s="35" t="str">
        <f aca="false">IF(Employees!B39="","",Employees!A39)</f>
        <v/>
      </c>
      <c r="B41" s="35" t="str">
        <f aca="false">IF(Employees!B39="","",Employees!B39)</f>
        <v/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23" t="str">
        <f aca="false">IF($B41="","",COUNTIF(F41:AJ41,"P"))</f>
        <v/>
      </c>
      <c r="AL41" s="23" t="str">
        <f aca="false">IF($B41="","",COUNTIF(F41:AJ41,"HD"))</f>
        <v/>
      </c>
      <c r="AM41" s="23" t="str">
        <f aca="false">IF($B41="","",COUNTIF(F41:AJ41,"A"))</f>
        <v/>
      </c>
      <c r="AN41" s="23" t="str">
        <f aca="false">IF($B41="","",COUNTIF(F41:AJ41,"CL"))</f>
        <v/>
      </c>
      <c r="AO41" s="23" t="str">
        <f aca="false">IF($B41="","",COUNTIF(F41:AJ41,"SL"))</f>
        <v/>
      </c>
      <c r="AP41" s="23" t="str">
        <f aca="false">IF($B41="","",COUNTIF(F41:AJ41,"EL"))</f>
        <v/>
      </c>
      <c r="AQ41" s="23" t="str">
        <f aca="false">IF($B41="","",COUNTIF(F41:AJ41,"OD"))</f>
        <v/>
      </c>
      <c r="AR41" s="23" t="str">
        <f aca="false">IF($B41="","",COUNTIF($F$6:$AJ$6,"WO"))</f>
        <v/>
      </c>
      <c r="AS41" s="23" t="str">
        <f aca="false">IF($B41="","",COUNTIF($F$6:$AJ$6,"HO"))</f>
        <v/>
      </c>
      <c r="AT41" s="23" t="str">
        <f aca="false">IF($B41="","",SUMPRODUCT((F41:AJ41="")*$F$5:$AJ$5))</f>
        <v/>
      </c>
      <c r="AU41" s="37" t="str">
        <f aca="false">IF($B41="","",AM41+0.5*AL41)</f>
        <v/>
      </c>
      <c r="AV41" s="38" t="str">
        <f aca="false">IF($B41="","",IF(AT41=$M$2,"",$F$2-AU41))</f>
        <v/>
      </c>
    </row>
    <row r="42" customFormat="false" ht="15" hidden="false" customHeight="true" outlineLevel="0" collapsed="false">
      <c r="A42" s="35" t="str">
        <f aca="false">IF(Employees!B40="","",Employees!A40)</f>
        <v/>
      </c>
      <c r="B42" s="35" t="str">
        <f aca="false">IF(Employees!B40="","",Employees!B40)</f>
        <v/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23" t="str">
        <f aca="false">IF($B42="","",COUNTIF(F42:AJ42,"P"))</f>
        <v/>
      </c>
      <c r="AL42" s="23" t="str">
        <f aca="false">IF($B42="","",COUNTIF(F42:AJ42,"HD"))</f>
        <v/>
      </c>
      <c r="AM42" s="23" t="str">
        <f aca="false">IF($B42="","",COUNTIF(F42:AJ42,"A"))</f>
        <v/>
      </c>
      <c r="AN42" s="23" t="str">
        <f aca="false">IF($B42="","",COUNTIF(F42:AJ42,"CL"))</f>
        <v/>
      </c>
      <c r="AO42" s="23" t="str">
        <f aca="false">IF($B42="","",COUNTIF(F42:AJ42,"SL"))</f>
        <v/>
      </c>
      <c r="AP42" s="23" t="str">
        <f aca="false">IF($B42="","",COUNTIF(F42:AJ42,"EL"))</f>
        <v/>
      </c>
      <c r="AQ42" s="23" t="str">
        <f aca="false">IF($B42="","",COUNTIF(F42:AJ42,"OD"))</f>
        <v/>
      </c>
      <c r="AR42" s="23" t="str">
        <f aca="false">IF($B42="","",COUNTIF($F$6:$AJ$6,"WO"))</f>
        <v/>
      </c>
      <c r="AS42" s="23" t="str">
        <f aca="false">IF($B42="","",COUNTIF($F$6:$AJ$6,"HO"))</f>
        <v/>
      </c>
      <c r="AT42" s="23" t="str">
        <f aca="false">IF($B42="","",SUMPRODUCT((F42:AJ42="")*$F$5:$AJ$5))</f>
        <v/>
      </c>
      <c r="AU42" s="37" t="str">
        <f aca="false">IF($B42="","",AM42+0.5*AL42)</f>
        <v/>
      </c>
      <c r="AV42" s="38" t="str">
        <f aca="false">IF($B42="","",IF(AT42=$M$2,"",$F$2-AU42))</f>
        <v/>
      </c>
    </row>
    <row r="43" customFormat="false" ht="15" hidden="false" customHeight="true" outlineLevel="0" collapsed="false">
      <c r="A43" s="35" t="str">
        <f aca="false">IF(Employees!B41="","",Employees!A41)</f>
        <v/>
      </c>
      <c r="B43" s="35" t="str">
        <f aca="false">IF(Employees!B41="","",Employees!B41)</f>
        <v/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23" t="str">
        <f aca="false">IF($B43="","",COUNTIF(F43:AJ43,"P"))</f>
        <v/>
      </c>
      <c r="AL43" s="23" t="str">
        <f aca="false">IF($B43="","",COUNTIF(F43:AJ43,"HD"))</f>
        <v/>
      </c>
      <c r="AM43" s="23" t="str">
        <f aca="false">IF($B43="","",COUNTIF(F43:AJ43,"A"))</f>
        <v/>
      </c>
      <c r="AN43" s="23" t="str">
        <f aca="false">IF($B43="","",COUNTIF(F43:AJ43,"CL"))</f>
        <v/>
      </c>
      <c r="AO43" s="23" t="str">
        <f aca="false">IF($B43="","",COUNTIF(F43:AJ43,"SL"))</f>
        <v/>
      </c>
      <c r="AP43" s="23" t="str">
        <f aca="false">IF($B43="","",COUNTIF(F43:AJ43,"EL"))</f>
        <v/>
      </c>
      <c r="AQ43" s="23" t="str">
        <f aca="false">IF($B43="","",COUNTIF(F43:AJ43,"OD"))</f>
        <v/>
      </c>
      <c r="AR43" s="23" t="str">
        <f aca="false">IF($B43="","",COUNTIF($F$6:$AJ$6,"WO"))</f>
        <v/>
      </c>
      <c r="AS43" s="23" t="str">
        <f aca="false">IF($B43="","",COUNTIF($F$6:$AJ$6,"HO"))</f>
        <v/>
      </c>
      <c r="AT43" s="23" t="str">
        <f aca="false">IF($B43="","",SUMPRODUCT((F43:AJ43="")*$F$5:$AJ$5))</f>
        <v/>
      </c>
      <c r="AU43" s="37" t="str">
        <f aca="false">IF($B43="","",AM43+0.5*AL43)</f>
        <v/>
      </c>
      <c r="AV43" s="38" t="str">
        <f aca="false">IF($B43="","",IF(AT43=$M$2,"",$F$2-AU43))</f>
        <v/>
      </c>
    </row>
    <row r="44" customFormat="false" ht="15" hidden="false" customHeight="true" outlineLevel="0" collapsed="false">
      <c r="A44" s="35" t="str">
        <f aca="false">IF(Employees!B42="","",Employees!A42)</f>
        <v/>
      </c>
      <c r="B44" s="35" t="str">
        <f aca="false">IF(Employees!B42="","",Employees!B42)</f>
        <v/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23" t="str">
        <f aca="false">IF($B44="","",COUNTIF(F44:AJ44,"P"))</f>
        <v/>
      </c>
      <c r="AL44" s="23" t="str">
        <f aca="false">IF($B44="","",COUNTIF(F44:AJ44,"HD"))</f>
        <v/>
      </c>
      <c r="AM44" s="23" t="str">
        <f aca="false">IF($B44="","",COUNTIF(F44:AJ44,"A"))</f>
        <v/>
      </c>
      <c r="AN44" s="23" t="str">
        <f aca="false">IF($B44="","",COUNTIF(F44:AJ44,"CL"))</f>
        <v/>
      </c>
      <c r="AO44" s="23" t="str">
        <f aca="false">IF($B44="","",COUNTIF(F44:AJ44,"SL"))</f>
        <v/>
      </c>
      <c r="AP44" s="23" t="str">
        <f aca="false">IF($B44="","",COUNTIF(F44:AJ44,"EL"))</f>
        <v/>
      </c>
      <c r="AQ44" s="23" t="str">
        <f aca="false">IF($B44="","",COUNTIF(F44:AJ44,"OD"))</f>
        <v/>
      </c>
      <c r="AR44" s="23" t="str">
        <f aca="false">IF($B44="","",COUNTIF($F$6:$AJ$6,"WO"))</f>
        <v/>
      </c>
      <c r="AS44" s="23" t="str">
        <f aca="false">IF($B44="","",COUNTIF($F$6:$AJ$6,"HO"))</f>
        <v/>
      </c>
      <c r="AT44" s="23" t="str">
        <f aca="false">IF($B44="","",SUMPRODUCT((F44:AJ44="")*$F$5:$AJ$5))</f>
        <v/>
      </c>
      <c r="AU44" s="37" t="str">
        <f aca="false">IF($B44="","",AM44+0.5*AL44)</f>
        <v/>
      </c>
      <c r="AV44" s="38" t="str">
        <f aca="false">IF($B44="","",IF(AT44=$M$2,"",$F$2-AU44))</f>
        <v/>
      </c>
    </row>
    <row r="45" customFormat="false" ht="15" hidden="false" customHeight="true" outlineLevel="0" collapsed="false">
      <c r="A45" s="35" t="str">
        <f aca="false">IF(Employees!B43="","",Employees!A43)</f>
        <v/>
      </c>
      <c r="B45" s="35" t="str">
        <f aca="false">IF(Employees!B43="","",Employees!B43)</f>
        <v/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23" t="str">
        <f aca="false">IF($B45="","",COUNTIF(F45:AJ45,"P"))</f>
        <v/>
      </c>
      <c r="AL45" s="23" t="str">
        <f aca="false">IF($B45="","",COUNTIF(F45:AJ45,"HD"))</f>
        <v/>
      </c>
      <c r="AM45" s="23" t="str">
        <f aca="false">IF($B45="","",COUNTIF(F45:AJ45,"A"))</f>
        <v/>
      </c>
      <c r="AN45" s="23" t="str">
        <f aca="false">IF($B45="","",COUNTIF(F45:AJ45,"CL"))</f>
        <v/>
      </c>
      <c r="AO45" s="23" t="str">
        <f aca="false">IF($B45="","",COUNTIF(F45:AJ45,"SL"))</f>
        <v/>
      </c>
      <c r="AP45" s="23" t="str">
        <f aca="false">IF($B45="","",COUNTIF(F45:AJ45,"EL"))</f>
        <v/>
      </c>
      <c r="AQ45" s="23" t="str">
        <f aca="false">IF($B45="","",COUNTIF(F45:AJ45,"OD"))</f>
        <v/>
      </c>
      <c r="AR45" s="23" t="str">
        <f aca="false">IF($B45="","",COUNTIF($F$6:$AJ$6,"WO"))</f>
        <v/>
      </c>
      <c r="AS45" s="23" t="str">
        <f aca="false">IF($B45="","",COUNTIF($F$6:$AJ$6,"HO"))</f>
        <v/>
      </c>
      <c r="AT45" s="23" t="str">
        <f aca="false">IF($B45="","",SUMPRODUCT((F45:AJ45="")*$F$5:$AJ$5))</f>
        <v/>
      </c>
      <c r="AU45" s="37" t="str">
        <f aca="false">IF($B45="","",AM45+0.5*AL45)</f>
        <v/>
      </c>
      <c r="AV45" s="38" t="str">
        <f aca="false">IF($B45="","",IF(AT45=$M$2,"",$F$2-AU45))</f>
        <v/>
      </c>
    </row>
    <row r="46" customFormat="false" ht="15" hidden="false" customHeight="true" outlineLevel="0" collapsed="false">
      <c r="A46" s="35" t="str">
        <f aca="false">IF(Employees!B44="","",Employees!A44)</f>
        <v/>
      </c>
      <c r="B46" s="35" t="str">
        <f aca="false">IF(Employees!B44="","",Employees!B44)</f>
        <v/>
      </c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23" t="str">
        <f aca="false">IF($B46="","",COUNTIF(F46:AJ46,"P"))</f>
        <v/>
      </c>
      <c r="AL46" s="23" t="str">
        <f aca="false">IF($B46="","",COUNTIF(F46:AJ46,"HD"))</f>
        <v/>
      </c>
      <c r="AM46" s="23" t="str">
        <f aca="false">IF($B46="","",COUNTIF(F46:AJ46,"A"))</f>
        <v/>
      </c>
      <c r="AN46" s="23" t="str">
        <f aca="false">IF($B46="","",COUNTIF(F46:AJ46,"CL"))</f>
        <v/>
      </c>
      <c r="AO46" s="23" t="str">
        <f aca="false">IF($B46="","",COUNTIF(F46:AJ46,"SL"))</f>
        <v/>
      </c>
      <c r="AP46" s="23" t="str">
        <f aca="false">IF($B46="","",COUNTIF(F46:AJ46,"EL"))</f>
        <v/>
      </c>
      <c r="AQ46" s="23" t="str">
        <f aca="false">IF($B46="","",COUNTIF(F46:AJ46,"OD"))</f>
        <v/>
      </c>
      <c r="AR46" s="23" t="str">
        <f aca="false">IF($B46="","",COUNTIF($F$6:$AJ$6,"WO"))</f>
        <v/>
      </c>
      <c r="AS46" s="23" t="str">
        <f aca="false">IF($B46="","",COUNTIF($F$6:$AJ$6,"HO"))</f>
        <v/>
      </c>
      <c r="AT46" s="23" t="str">
        <f aca="false">IF($B46="","",SUMPRODUCT((F46:AJ46="")*$F$5:$AJ$5))</f>
        <v/>
      </c>
      <c r="AU46" s="37" t="str">
        <f aca="false">IF($B46="","",AM46+0.5*AL46)</f>
        <v/>
      </c>
      <c r="AV46" s="38" t="str">
        <f aca="false">IF($B46="","",IF(AT46=$M$2,"",$F$2-AU46))</f>
        <v/>
      </c>
    </row>
    <row r="47" customFormat="false" ht="15" hidden="false" customHeight="true" outlineLevel="0" collapsed="false">
      <c r="A47" s="35" t="str">
        <f aca="false">IF(Employees!B45="","",Employees!A45)</f>
        <v/>
      </c>
      <c r="B47" s="35" t="str">
        <f aca="false">IF(Employees!B45="","",Employees!B45)</f>
        <v/>
      </c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23" t="str">
        <f aca="false">IF($B47="","",COUNTIF(F47:AJ47,"P"))</f>
        <v/>
      </c>
      <c r="AL47" s="23" t="str">
        <f aca="false">IF($B47="","",COUNTIF(F47:AJ47,"HD"))</f>
        <v/>
      </c>
      <c r="AM47" s="23" t="str">
        <f aca="false">IF($B47="","",COUNTIF(F47:AJ47,"A"))</f>
        <v/>
      </c>
      <c r="AN47" s="23" t="str">
        <f aca="false">IF($B47="","",COUNTIF(F47:AJ47,"CL"))</f>
        <v/>
      </c>
      <c r="AO47" s="23" t="str">
        <f aca="false">IF($B47="","",COUNTIF(F47:AJ47,"SL"))</f>
        <v/>
      </c>
      <c r="AP47" s="23" t="str">
        <f aca="false">IF($B47="","",COUNTIF(F47:AJ47,"EL"))</f>
        <v/>
      </c>
      <c r="AQ47" s="23" t="str">
        <f aca="false">IF($B47="","",COUNTIF(F47:AJ47,"OD"))</f>
        <v/>
      </c>
      <c r="AR47" s="23" t="str">
        <f aca="false">IF($B47="","",COUNTIF($F$6:$AJ$6,"WO"))</f>
        <v/>
      </c>
      <c r="AS47" s="23" t="str">
        <f aca="false">IF($B47="","",COUNTIF($F$6:$AJ$6,"HO"))</f>
        <v/>
      </c>
      <c r="AT47" s="23" t="str">
        <f aca="false">IF($B47="","",SUMPRODUCT((F47:AJ47="")*$F$5:$AJ$5))</f>
        <v/>
      </c>
      <c r="AU47" s="37" t="str">
        <f aca="false">IF($B47="","",AM47+0.5*AL47)</f>
        <v/>
      </c>
      <c r="AV47" s="38" t="str">
        <f aca="false">IF($B47="","",IF(AT47=$M$2,"",$F$2-AU47))</f>
        <v/>
      </c>
    </row>
    <row r="48" customFormat="false" ht="15" hidden="false" customHeight="true" outlineLevel="0" collapsed="false">
      <c r="A48" s="35" t="str">
        <f aca="false">IF(Employees!B46="","",Employees!A46)</f>
        <v/>
      </c>
      <c r="B48" s="35" t="str">
        <f aca="false">IF(Employees!B46="","",Employees!B46)</f>
        <v/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23" t="str">
        <f aca="false">IF($B48="","",COUNTIF(F48:AJ48,"P"))</f>
        <v/>
      </c>
      <c r="AL48" s="23" t="str">
        <f aca="false">IF($B48="","",COUNTIF(F48:AJ48,"HD"))</f>
        <v/>
      </c>
      <c r="AM48" s="23" t="str">
        <f aca="false">IF($B48="","",COUNTIF(F48:AJ48,"A"))</f>
        <v/>
      </c>
      <c r="AN48" s="23" t="str">
        <f aca="false">IF($B48="","",COUNTIF(F48:AJ48,"CL"))</f>
        <v/>
      </c>
      <c r="AO48" s="23" t="str">
        <f aca="false">IF($B48="","",COUNTIF(F48:AJ48,"SL"))</f>
        <v/>
      </c>
      <c r="AP48" s="23" t="str">
        <f aca="false">IF($B48="","",COUNTIF(F48:AJ48,"EL"))</f>
        <v/>
      </c>
      <c r="AQ48" s="23" t="str">
        <f aca="false">IF($B48="","",COUNTIF(F48:AJ48,"OD"))</f>
        <v/>
      </c>
      <c r="AR48" s="23" t="str">
        <f aca="false">IF($B48="","",COUNTIF($F$6:$AJ$6,"WO"))</f>
        <v/>
      </c>
      <c r="AS48" s="23" t="str">
        <f aca="false">IF($B48="","",COUNTIF($F$6:$AJ$6,"HO"))</f>
        <v/>
      </c>
      <c r="AT48" s="23" t="str">
        <f aca="false">IF($B48="","",SUMPRODUCT((F48:AJ48="")*$F$5:$AJ$5))</f>
        <v/>
      </c>
      <c r="AU48" s="37" t="str">
        <f aca="false">IF($B48="","",AM48+0.5*AL48)</f>
        <v/>
      </c>
      <c r="AV48" s="38" t="str">
        <f aca="false">IF($B48="","",IF(AT48=$M$2,"",$F$2-AU48))</f>
        <v/>
      </c>
    </row>
    <row r="49" customFormat="false" ht="15" hidden="false" customHeight="true" outlineLevel="0" collapsed="false">
      <c r="A49" s="35" t="str">
        <f aca="false">IF(Employees!B47="","",Employees!A47)</f>
        <v/>
      </c>
      <c r="B49" s="35" t="str">
        <f aca="false">IF(Employees!B47="","",Employees!B47)</f>
        <v/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23" t="str">
        <f aca="false">IF($B49="","",COUNTIF(F49:AJ49,"P"))</f>
        <v/>
      </c>
      <c r="AL49" s="23" t="str">
        <f aca="false">IF($B49="","",COUNTIF(F49:AJ49,"HD"))</f>
        <v/>
      </c>
      <c r="AM49" s="23" t="str">
        <f aca="false">IF($B49="","",COUNTIF(F49:AJ49,"A"))</f>
        <v/>
      </c>
      <c r="AN49" s="23" t="str">
        <f aca="false">IF($B49="","",COUNTIF(F49:AJ49,"CL"))</f>
        <v/>
      </c>
      <c r="AO49" s="23" t="str">
        <f aca="false">IF($B49="","",COUNTIF(F49:AJ49,"SL"))</f>
        <v/>
      </c>
      <c r="AP49" s="23" t="str">
        <f aca="false">IF($B49="","",COUNTIF(F49:AJ49,"EL"))</f>
        <v/>
      </c>
      <c r="AQ49" s="23" t="str">
        <f aca="false">IF($B49="","",COUNTIF(F49:AJ49,"OD"))</f>
        <v/>
      </c>
      <c r="AR49" s="23" t="str">
        <f aca="false">IF($B49="","",COUNTIF($F$6:$AJ$6,"WO"))</f>
        <v/>
      </c>
      <c r="AS49" s="23" t="str">
        <f aca="false">IF($B49="","",COUNTIF($F$6:$AJ$6,"HO"))</f>
        <v/>
      </c>
      <c r="AT49" s="23" t="str">
        <f aca="false">IF($B49="","",SUMPRODUCT((F49:AJ49="")*$F$5:$AJ$5))</f>
        <v/>
      </c>
      <c r="AU49" s="37" t="str">
        <f aca="false">IF($B49="","",AM49+0.5*AL49)</f>
        <v/>
      </c>
      <c r="AV49" s="38" t="str">
        <f aca="false">IF($B49="","",IF(AT49=$M$2,"",$F$2-AU49))</f>
        <v/>
      </c>
    </row>
    <row r="50" customFormat="false" ht="15" hidden="false" customHeight="true" outlineLevel="0" collapsed="false">
      <c r="A50" s="35" t="str">
        <f aca="false">IF(Employees!B48="","",Employees!A48)</f>
        <v/>
      </c>
      <c r="B50" s="35" t="str">
        <f aca="false">IF(Employees!B48="","",Employees!B48)</f>
        <v/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23" t="str">
        <f aca="false">IF($B50="","",COUNTIF(F50:AJ50,"P"))</f>
        <v/>
      </c>
      <c r="AL50" s="23" t="str">
        <f aca="false">IF($B50="","",COUNTIF(F50:AJ50,"HD"))</f>
        <v/>
      </c>
      <c r="AM50" s="23" t="str">
        <f aca="false">IF($B50="","",COUNTIF(F50:AJ50,"A"))</f>
        <v/>
      </c>
      <c r="AN50" s="23" t="str">
        <f aca="false">IF($B50="","",COUNTIF(F50:AJ50,"CL"))</f>
        <v/>
      </c>
      <c r="AO50" s="23" t="str">
        <f aca="false">IF($B50="","",COUNTIF(F50:AJ50,"SL"))</f>
        <v/>
      </c>
      <c r="AP50" s="23" t="str">
        <f aca="false">IF($B50="","",COUNTIF(F50:AJ50,"EL"))</f>
        <v/>
      </c>
      <c r="AQ50" s="23" t="str">
        <f aca="false">IF($B50="","",COUNTIF(F50:AJ50,"OD"))</f>
        <v/>
      </c>
      <c r="AR50" s="23" t="str">
        <f aca="false">IF($B50="","",COUNTIF($F$6:$AJ$6,"WO"))</f>
        <v/>
      </c>
      <c r="AS50" s="23" t="str">
        <f aca="false">IF($B50="","",COUNTIF($F$6:$AJ$6,"HO"))</f>
        <v/>
      </c>
      <c r="AT50" s="23" t="str">
        <f aca="false">IF($B50="","",SUMPRODUCT((F50:AJ50="")*$F$5:$AJ$5))</f>
        <v/>
      </c>
      <c r="AU50" s="37" t="str">
        <f aca="false">IF($B50="","",AM50+0.5*AL50)</f>
        <v/>
      </c>
      <c r="AV50" s="38" t="str">
        <f aca="false">IF($B50="","",IF(AT50=$M$2,"",$F$2-AU50))</f>
        <v/>
      </c>
    </row>
    <row r="51" customFormat="false" ht="15" hidden="false" customHeight="true" outlineLevel="0" collapsed="false">
      <c r="A51" s="35" t="str">
        <f aca="false">IF(Employees!B49="","",Employees!A49)</f>
        <v/>
      </c>
      <c r="B51" s="35" t="str">
        <f aca="false">IF(Employees!B49="","",Employees!B49)</f>
        <v/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23" t="str">
        <f aca="false">IF($B51="","",COUNTIF(F51:AJ51,"P"))</f>
        <v/>
      </c>
      <c r="AL51" s="23" t="str">
        <f aca="false">IF($B51="","",COUNTIF(F51:AJ51,"HD"))</f>
        <v/>
      </c>
      <c r="AM51" s="23" t="str">
        <f aca="false">IF($B51="","",COUNTIF(F51:AJ51,"A"))</f>
        <v/>
      </c>
      <c r="AN51" s="23" t="str">
        <f aca="false">IF($B51="","",COUNTIF(F51:AJ51,"CL"))</f>
        <v/>
      </c>
      <c r="AO51" s="23" t="str">
        <f aca="false">IF($B51="","",COUNTIF(F51:AJ51,"SL"))</f>
        <v/>
      </c>
      <c r="AP51" s="23" t="str">
        <f aca="false">IF($B51="","",COUNTIF(F51:AJ51,"EL"))</f>
        <v/>
      </c>
      <c r="AQ51" s="23" t="str">
        <f aca="false">IF($B51="","",COUNTIF(F51:AJ51,"OD"))</f>
        <v/>
      </c>
      <c r="AR51" s="23" t="str">
        <f aca="false">IF($B51="","",COUNTIF($F$6:$AJ$6,"WO"))</f>
        <v/>
      </c>
      <c r="AS51" s="23" t="str">
        <f aca="false">IF($B51="","",COUNTIF($F$6:$AJ$6,"HO"))</f>
        <v/>
      </c>
      <c r="AT51" s="23" t="str">
        <f aca="false">IF($B51="","",SUMPRODUCT((F51:AJ51="")*$F$5:$AJ$5))</f>
        <v/>
      </c>
      <c r="AU51" s="37" t="str">
        <f aca="false">IF($B51="","",AM51+0.5*AL51)</f>
        <v/>
      </c>
      <c r="AV51" s="38" t="str">
        <f aca="false">IF($B51="","",IF(AT51=$M$2,"",$F$2-AU51))</f>
        <v/>
      </c>
    </row>
    <row r="52" customFormat="false" ht="15" hidden="false" customHeight="true" outlineLevel="0" collapsed="false">
      <c r="A52" s="35" t="str">
        <f aca="false">IF(Employees!B50="","",Employees!A50)</f>
        <v/>
      </c>
      <c r="B52" s="35" t="str">
        <f aca="false">IF(Employees!B50="","",Employees!B50)</f>
        <v/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23" t="str">
        <f aca="false">IF($B52="","",COUNTIF(F52:AJ52,"P"))</f>
        <v/>
      </c>
      <c r="AL52" s="23" t="str">
        <f aca="false">IF($B52="","",COUNTIF(F52:AJ52,"HD"))</f>
        <v/>
      </c>
      <c r="AM52" s="23" t="str">
        <f aca="false">IF($B52="","",COUNTIF(F52:AJ52,"A"))</f>
        <v/>
      </c>
      <c r="AN52" s="23" t="str">
        <f aca="false">IF($B52="","",COUNTIF(F52:AJ52,"CL"))</f>
        <v/>
      </c>
      <c r="AO52" s="23" t="str">
        <f aca="false">IF($B52="","",COUNTIF(F52:AJ52,"SL"))</f>
        <v/>
      </c>
      <c r="AP52" s="23" t="str">
        <f aca="false">IF($B52="","",COUNTIF(F52:AJ52,"EL"))</f>
        <v/>
      </c>
      <c r="AQ52" s="23" t="str">
        <f aca="false">IF($B52="","",COUNTIF(F52:AJ52,"OD"))</f>
        <v/>
      </c>
      <c r="AR52" s="23" t="str">
        <f aca="false">IF($B52="","",COUNTIF($F$6:$AJ$6,"WO"))</f>
        <v/>
      </c>
      <c r="AS52" s="23" t="str">
        <f aca="false">IF($B52="","",COUNTIF($F$6:$AJ$6,"HO"))</f>
        <v/>
      </c>
      <c r="AT52" s="23" t="str">
        <f aca="false">IF($B52="","",SUMPRODUCT((F52:AJ52="")*$F$5:$AJ$5))</f>
        <v/>
      </c>
      <c r="AU52" s="37" t="str">
        <f aca="false">IF($B52="","",AM52+0.5*AL52)</f>
        <v/>
      </c>
      <c r="AV52" s="38" t="str">
        <f aca="false">IF($B52="","",IF(AT52=$M$2,"",$F$2-AU52))</f>
        <v/>
      </c>
    </row>
    <row r="53" customFormat="false" ht="15" hidden="false" customHeight="true" outlineLevel="0" collapsed="false">
      <c r="A53" s="35" t="str">
        <f aca="false">IF(Employees!B51="","",Employees!A51)</f>
        <v/>
      </c>
      <c r="B53" s="35" t="str">
        <f aca="false">IF(Employees!B51="","",Employees!B51)</f>
        <v/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23" t="str">
        <f aca="false">IF($B53="","",COUNTIF(F53:AJ53,"P"))</f>
        <v/>
      </c>
      <c r="AL53" s="23" t="str">
        <f aca="false">IF($B53="","",COUNTIF(F53:AJ53,"HD"))</f>
        <v/>
      </c>
      <c r="AM53" s="23" t="str">
        <f aca="false">IF($B53="","",COUNTIF(F53:AJ53,"A"))</f>
        <v/>
      </c>
      <c r="AN53" s="23" t="str">
        <f aca="false">IF($B53="","",COUNTIF(F53:AJ53,"CL"))</f>
        <v/>
      </c>
      <c r="AO53" s="23" t="str">
        <f aca="false">IF($B53="","",COUNTIF(F53:AJ53,"SL"))</f>
        <v/>
      </c>
      <c r="AP53" s="23" t="str">
        <f aca="false">IF($B53="","",COUNTIF(F53:AJ53,"EL"))</f>
        <v/>
      </c>
      <c r="AQ53" s="23" t="str">
        <f aca="false">IF($B53="","",COUNTIF(F53:AJ53,"OD"))</f>
        <v/>
      </c>
      <c r="AR53" s="23" t="str">
        <f aca="false">IF($B53="","",COUNTIF($F$6:$AJ$6,"WO"))</f>
        <v/>
      </c>
      <c r="AS53" s="23" t="str">
        <f aca="false">IF($B53="","",COUNTIF($F$6:$AJ$6,"HO"))</f>
        <v/>
      </c>
      <c r="AT53" s="23" t="str">
        <f aca="false">IF($B53="","",SUMPRODUCT((F53:AJ53="")*$F$5:$AJ$5))</f>
        <v/>
      </c>
      <c r="AU53" s="37" t="str">
        <f aca="false">IF($B53="","",AM53+0.5*AL53)</f>
        <v/>
      </c>
      <c r="AV53" s="38" t="str">
        <f aca="false">IF($B53="","",IF(AT53=$M$2,"",$F$2-AU53))</f>
        <v/>
      </c>
    </row>
    <row r="54" customFormat="false" ht="15" hidden="false" customHeight="true" outlineLevel="0" collapsed="false">
      <c r="A54" s="35" t="str">
        <f aca="false">IF(Employees!B52="","",Employees!A52)</f>
        <v/>
      </c>
      <c r="B54" s="35" t="str">
        <f aca="false">IF(Employees!B52="","",Employees!B52)</f>
        <v/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23" t="str">
        <f aca="false">IF($B54="","",COUNTIF(F54:AJ54,"P"))</f>
        <v/>
      </c>
      <c r="AL54" s="23" t="str">
        <f aca="false">IF($B54="","",COUNTIF(F54:AJ54,"HD"))</f>
        <v/>
      </c>
      <c r="AM54" s="23" t="str">
        <f aca="false">IF($B54="","",COUNTIF(F54:AJ54,"A"))</f>
        <v/>
      </c>
      <c r="AN54" s="23" t="str">
        <f aca="false">IF($B54="","",COUNTIF(F54:AJ54,"CL"))</f>
        <v/>
      </c>
      <c r="AO54" s="23" t="str">
        <f aca="false">IF($B54="","",COUNTIF(F54:AJ54,"SL"))</f>
        <v/>
      </c>
      <c r="AP54" s="23" t="str">
        <f aca="false">IF($B54="","",COUNTIF(F54:AJ54,"EL"))</f>
        <v/>
      </c>
      <c r="AQ54" s="23" t="str">
        <f aca="false">IF($B54="","",COUNTIF(F54:AJ54,"OD"))</f>
        <v/>
      </c>
      <c r="AR54" s="23" t="str">
        <f aca="false">IF($B54="","",COUNTIF($F$6:$AJ$6,"WO"))</f>
        <v/>
      </c>
      <c r="AS54" s="23" t="str">
        <f aca="false">IF($B54="","",COUNTIF($F$6:$AJ$6,"HO"))</f>
        <v/>
      </c>
      <c r="AT54" s="23" t="str">
        <f aca="false">IF($B54="","",SUMPRODUCT((F54:AJ54="")*$F$5:$AJ$5))</f>
        <v/>
      </c>
      <c r="AU54" s="37" t="str">
        <f aca="false">IF($B54="","",AM54+0.5*AL54)</f>
        <v/>
      </c>
      <c r="AV54" s="38" t="str">
        <f aca="false">IF($B54="","",IF(AT54=$M$2,"",$F$2-AU54))</f>
        <v/>
      </c>
    </row>
    <row r="55" customFormat="false" ht="15" hidden="false" customHeight="true" outlineLevel="0" collapsed="false">
      <c r="A55" s="35" t="str">
        <f aca="false">IF(Employees!B53="","",Employees!A53)</f>
        <v/>
      </c>
      <c r="B55" s="35" t="str">
        <f aca="false">IF(Employees!B53="","",Employees!B53)</f>
        <v/>
      </c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23" t="str">
        <f aca="false">IF($B55="","",COUNTIF(F55:AJ55,"P"))</f>
        <v/>
      </c>
      <c r="AL55" s="23" t="str">
        <f aca="false">IF($B55="","",COUNTIF(F55:AJ55,"HD"))</f>
        <v/>
      </c>
      <c r="AM55" s="23" t="str">
        <f aca="false">IF($B55="","",COUNTIF(F55:AJ55,"A"))</f>
        <v/>
      </c>
      <c r="AN55" s="23" t="str">
        <f aca="false">IF($B55="","",COUNTIF(F55:AJ55,"CL"))</f>
        <v/>
      </c>
      <c r="AO55" s="23" t="str">
        <f aca="false">IF($B55="","",COUNTIF(F55:AJ55,"SL"))</f>
        <v/>
      </c>
      <c r="AP55" s="23" t="str">
        <f aca="false">IF($B55="","",COUNTIF(F55:AJ55,"EL"))</f>
        <v/>
      </c>
      <c r="AQ55" s="23" t="str">
        <f aca="false">IF($B55="","",COUNTIF(F55:AJ55,"OD"))</f>
        <v/>
      </c>
      <c r="AR55" s="23" t="str">
        <f aca="false">IF($B55="","",COUNTIF($F$6:$AJ$6,"WO"))</f>
        <v/>
      </c>
      <c r="AS55" s="23" t="str">
        <f aca="false">IF($B55="","",COUNTIF($F$6:$AJ$6,"HO"))</f>
        <v/>
      </c>
      <c r="AT55" s="23" t="str">
        <f aca="false">IF($B55="","",SUMPRODUCT((F55:AJ55="")*$F$5:$AJ$5))</f>
        <v/>
      </c>
      <c r="AU55" s="37" t="str">
        <f aca="false">IF($B55="","",AM55+0.5*AL55)</f>
        <v/>
      </c>
      <c r="AV55" s="38" t="str">
        <f aca="false">IF($B55="","",IF(AT55=$M$2,"",$F$2-AU55))</f>
        <v/>
      </c>
    </row>
    <row r="56" customFormat="false" ht="15" hidden="false" customHeight="true" outlineLevel="0" collapsed="false">
      <c r="A56" s="35" t="str">
        <f aca="false">IF(Employees!B54="","",Employees!A54)</f>
        <v/>
      </c>
      <c r="B56" s="35" t="str">
        <f aca="false">IF(Employees!B54="","",Employees!B54)</f>
        <v/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23" t="str">
        <f aca="false">IF($B56="","",COUNTIF(F56:AJ56,"P"))</f>
        <v/>
      </c>
      <c r="AL56" s="23" t="str">
        <f aca="false">IF($B56="","",COUNTIF(F56:AJ56,"HD"))</f>
        <v/>
      </c>
      <c r="AM56" s="23" t="str">
        <f aca="false">IF($B56="","",COUNTIF(F56:AJ56,"A"))</f>
        <v/>
      </c>
      <c r="AN56" s="23" t="str">
        <f aca="false">IF($B56="","",COUNTIF(F56:AJ56,"CL"))</f>
        <v/>
      </c>
      <c r="AO56" s="23" t="str">
        <f aca="false">IF($B56="","",COUNTIF(F56:AJ56,"SL"))</f>
        <v/>
      </c>
      <c r="AP56" s="23" t="str">
        <f aca="false">IF($B56="","",COUNTIF(F56:AJ56,"EL"))</f>
        <v/>
      </c>
      <c r="AQ56" s="23" t="str">
        <f aca="false">IF($B56="","",COUNTIF(F56:AJ56,"OD"))</f>
        <v/>
      </c>
      <c r="AR56" s="23" t="str">
        <f aca="false">IF($B56="","",COUNTIF($F$6:$AJ$6,"WO"))</f>
        <v/>
      </c>
      <c r="AS56" s="23" t="str">
        <f aca="false">IF($B56="","",COUNTIF($F$6:$AJ$6,"HO"))</f>
        <v/>
      </c>
      <c r="AT56" s="23" t="str">
        <f aca="false">IF($B56="","",SUMPRODUCT((F56:AJ56="")*$F$5:$AJ$5))</f>
        <v/>
      </c>
      <c r="AU56" s="37" t="str">
        <f aca="false">IF($B56="","",AM56+0.5*AL56)</f>
        <v/>
      </c>
      <c r="AV56" s="38" t="str">
        <f aca="false">IF($B56="","",IF(AT56=$M$2,"",$F$2-AU56))</f>
        <v/>
      </c>
    </row>
    <row r="57" customFormat="false" ht="15" hidden="false" customHeight="true" outlineLevel="0" collapsed="false">
      <c r="A57" s="35" t="str">
        <f aca="false">IF(Employees!B55="","",Employees!A55)</f>
        <v/>
      </c>
      <c r="B57" s="35" t="str">
        <f aca="false">IF(Employees!B55="","",Employees!B55)</f>
        <v/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23" t="str">
        <f aca="false">IF($B57="","",COUNTIF(F57:AJ57,"P"))</f>
        <v/>
      </c>
      <c r="AL57" s="23" t="str">
        <f aca="false">IF($B57="","",COUNTIF(F57:AJ57,"HD"))</f>
        <v/>
      </c>
      <c r="AM57" s="23" t="str">
        <f aca="false">IF($B57="","",COUNTIF(F57:AJ57,"A"))</f>
        <v/>
      </c>
      <c r="AN57" s="23" t="str">
        <f aca="false">IF($B57="","",COUNTIF(F57:AJ57,"CL"))</f>
        <v/>
      </c>
      <c r="AO57" s="23" t="str">
        <f aca="false">IF($B57="","",COUNTIF(F57:AJ57,"SL"))</f>
        <v/>
      </c>
      <c r="AP57" s="23" t="str">
        <f aca="false">IF($B57="","",COUNTIF(F57:AJ57,"EL"))</f>
        <v/>
      </c>
      <c r="AQ57" s="23" t="str">
        <f aca="false">IF($B57="","",COUNTIF(F57:AJ57,"OD"))</f>
        <v/>
      </c>
      <c r="AR57" s="23" t="str">
        <f aca="false">IF($B57="","",COUNTIF($F$6:$AJ$6,"WO"))</f>
        <v/>
      </c>
      <c r="AS57" s="23" t="str">
        <f aca="false">IF($B57="","",COUNTIF($F$6:$AJ$6,"HO"))</f>
        <v/>
      </c>
      <c r="AT57" s="23" t="str">
        <f aca="false">IF($B57="","",SUMPRODUCT((F57:AJ57="")*$F$5:$AJ$5))</f>
        <v/>
      </c>
      <c r="AU57" s="37" t="str">
        <f aca="false">IF($B57="","",AM57+0.5*AL57)</f>
        <v/>
      </c>
      <c r="AV57" s="38" t="str">
        <f aca="false">IF($B57="","",IF(AT57=$M$2,"",$F$2-AU57))</f>
        <v/>
      </c>
    </row>
    <row r="58" customFormat="false" ht="15" hidden="false" customHeight="true" outlineLevel="0" collapsed="false">
      <c r="A58" s="35" t="str">
        <f aca="false">IF(Employees!B56="","",Employees!A56)</f>
        <v/>
      </c>
      <c r="B58" s="35" t="str">
        <f aca="false">IF(Employees!B56="","",Employees!B56)</f>
        <v/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23" t="str">
        <f aca="false">IF($B58="","",COUNTIF(F58:AJ58,"P"))</f>
        <v/>
      </c>
      <c r="AL58" s="23" t="str">
        <f aca="false">IF($B58="","",COUNTIF(F58:AJ58,"HD"))</f>
        <v/>
      </c>
      <c r="AM58" s="23" t="str">
        <f aca="false">IF($B58="","",COUNTIF(F58:AJ58,"A"))</f>
        <v/>
      </c>
      <c r="AN58" s="23" t="str">
        <f aca="false">IF($B58="","",COUNTIF(F58:AJ58,"CL"))</f>
        <v/>
      </c>
      <c r="AO58" s="23" t="str">
        <f aca="false">IF($B58="","",COUNTIF(F58:AJ58,"SL"))</f>
        <v/>
      </c>
      <c r="AP58" s="23" t="str">
        <f aca="false">IF($B58="","",COUNTIF(F58:AJ58,"EL"))</f>
        <v/>
      </c>
      <c r="AQ58" s="23" t="str">
        <f aca="false">IF($B58="","",COUNTIF(F58:AJ58,"OD"))</f>
        <v/>
      </c>
      <c r="AR58" s="23" t="str">
        <f aca="false">IF($B58="","",COUNTIF($F$6:$AJ$6,"WO"))</f>
        <v/>
      </c>
      <c r="AS58" s="23" t="str">
        <f aca="false">IF($B58="","",COUNTIF($F$6:$AJ$6,"HO"))</f>
        <v/>
      </c>
      <c r="AT58" s="23" t="str">
        <f aca="false">IF($B58="","",SUMPRODUCT((F58:AJ58="")*$F$5:$AJ$5))</f>
        <v/>
      </c>
      <c r="AU58" s="37" t="str">
        <f aca="false">IF($B58="","",AM58+0.5*AL58)</f>
        <v/>
      </c>
      <c r="AV58" s="38" t="str">
        <f aca="false">IF($B58="","",IF(AT58=$M$2,"",$F$2-AU58))</f>
        <v/>
      </c>
    </row>
    <row r="59" customFormat="false" ht="15" hidden="false" customHeight="true" outlineLevel="0" collapsed="false">
      <c r="A59" s="35" t="str">
        <f aca="false">IF(Employees!B57="","",Employees!A57)</f>
        <v/>
      </c>
      <c r="B59" s="35" t="str">
        <f aca="false">IF(Employees!B57="","",Employees!B57)</f>
        <v/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23" t="str">
        <f aca="false">IF($B59="","",COUNTIF(F59:AJ59,"P"))</f>
        <v/>
      </c>
      <c r="AL59" s="23" t="str">
        <f aca="false">IF($B59="","",COUNTIF(F59:AJ59,"HD"))</f>
        <v/>
      </c>
      <c r="AM59" s="23" t="str">
        <f aca="false">IF($B59="","",COUNTIF(F59:AJ59,"A"))</f>
        <v/>
      </c>
      <c r="AN59" s="23" t="str">
        <f aca="false">IF($B59="","",COUNTIF(F59:AJ59,"CL"))</f>
        <v/>
      </c>
      <c r="AO59" s="23" t="str">
        <f aca="false">IF($B59="","",COUNTIF(F59:AJ59,"SL"))</f>
        <v/>
      </c>
      <c r="AP59" s="23" t="str">
        <f aca="false">IF($B59="","",COUNTIF(F59:AJ59,"EL"))</f>
        <v/>
      </c>
      <c r="AQ59" s="23" t="str">
        <f aca="false">IF($B59="","",COUNTIF(F59:AJ59,"OD"))</f>
        <v/>
      </c>
      <c r="AR59" s="23" t="str">
        <f aca="false">IF($B59="","",COUNTIF($F$6:$AJ$6,"WO"))</f>
        <v/>
      </c>
      <c r="AS59" s="23" t="str">
        <f aca="false">IF($B59="","",COUNTIF($F$6:$AJ$6,"HO"))</f>
        <v/>
      </c>
      <c r="AT59" s="23" t="str">
        <f aca="false">IF($B59="","",SUMPRODUCT((F59:AJ59="")*$F$5:$AJ$5))</f>
        <v/>
      </c>
      <c r="AU59" s="37" t="str">
        <f aca="false">IF($B59="","",AM59+0.5*AL59)</f>
        <v/>
      </c>
      <c r="AV59" s="38" t="str">
        <f aca="false">IF($B59="","",IF(AT59=$M$2,"",$F$2-AU59))</f>
        <v/>
      </c>
    </row>
    <row r="60" customFormat="false" ht="15" hidden="false" customHeight="true" outlineLevel="0" collapsed="false">
      <c r="A60" s="35" t="str">
        <f aca="false">IF(Employees!B58="","",Employees!A58)</f>
        <v/>
      </c>
      <c r="B60" s="35" t="str">
        <f aca="false">IF(Employees!B58="","",Employees!B58)</f>
        <v/>
      </c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23" t="str">
        <f aca="false">IF($B60="","",COUNTIF(F60:AJ60,"P"))</f>
        <v/>
      </c>
      <c r="AL60" s="23" t="str">
        <f aca="false">IF($B60="","",COUNTIF(F60:AJ60,"HD"))</f>
        <v/>
      </c>
      <c r="AM60" s="23" t="str">
        <f aca="false">IF($B60="","",COUNTIF(F60:AJ60,"A"))</f>
        <v/>
      </c>
      <c r="AN60" s="23" t="str">
        <f aca="false">IF($B60="","",COUNTIF(F60:AJ60,"CL"))</f>
        <v/>
      </c>
      <c r="AO60" s="23" t="str">
        <f aca="false">IF($B60="","",COUNTIF(F60:AJ60,"SL"))</f>
        <v/>
      </c>
      <c r="AP60" s="23" t="str">
        <f aca="false">IF($B60="","",COUNTIF(F60:AJ60,"EL"))</f>
        <v/>
      </c>
      <c r="AQ60" s="23" t="str">
        <f aca="false">IF($B60="","",COUNTIF(F60:AJ60,"OD"))</f>
        <v/>
      </c>
      <c r="AR60" s="23" t="str">
        <f aca="false">IF($B60="","",COUNTIF($F$6:$AJ$6,"WO"))</f>
        <v/>
      </c>
      <c r="AS60" s="23" t="str">
        <f aca="false">IF($B60="","",COUNTIF($F$6:$AJ$6,"HO"))</f>
        <v/>
      </c>
      <c r="AT60" s="23" t="str">
        <f aca="false">IF($B60="","",SUMPRODUCT((F60:AJ60="")*$F$5:$AJ$5))</f>
        <v/>
      </c>
      <c r="AU60" s="37" t="str">
        <f aca="false">IF($B60="","",AM60+0.5*AL60)</f>
        <v/>
      </c>
      <c r="AV60" s="38" t="str">
        <f aca="false">IF($B60="","",IF(AT60=$M$2,"",$F$2-AU60))</f>
        <v/>
      </c>
    </row>
    <row r="61" customFormat="false" ht="15" hidden="false" customHeight="true" outlineLevel="0" collapsed="false">
      <c r="A61" s="35" t="str">
        <f aca="false">IF(Employees!B59="","",Employees!A59)</f>
        <v/>
      </c>
      <c r="B61" s="35" t="str">
        <f aca="false">IF(Employees!B59="","",Employees!B59)</f>
        <v/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23" t="str">
        <f aca="false">IF($B61="","",COUNTIF(F61:AJ61,"P"))</f>
        <v/>
      </c>
      <c r="AL61" s="23" t="str">
        <f aca="false">IF($B61="","",COUNTIF(F61:AJ61,"HD"))</f>
        <v/>
      </c>
      <c r="AM61" s="23" t="str">
        <f aca="false">IF($B61="","",COUNTIF(F61:AJ61,"A"))</f>
        <v/>
      </c>
      <c r="AN61" s="23" t="str">
        <f aca="false">IF($B61="","",COUNTIF(F61:AJ61,"CL"))</f>
        <v/>
      </c>
      <c r="AO61" s="23" t="str">
        <f aca="false">IF($B61="","",COUNTIF(F61:AJ61,"SL"))</f>
        <v/>
      </c>
      <c r="AP61" s="23" t="str">
        <f aca="false">IF($B61="","",COUNTIF(F61:AJ61,"EL"))</f>
        <v/>
      </c>
      <c r="AQ61" s="23" t="str">
        <f aca="false">IF($B61="","",COUNTIF(F61:AJ61,"OD"))</f>
        <v/>
      </c>
      <c r="AR61" s="23" t="str">
        <f aca="false">IF($B61="","",COUNTIF($F$6:$AJ$6,"WO"))</f>
        <v/>
      </c>
      <c r="AS61" s="23" t="str">
        <f aca="false">IF($B61="","",COUNTIF($F$6:$AJ$6,"HO"))</f>
        <v/>
      </c>
      <c r="AT61" s="23" t="str">
        <f aca="false">IF($B61="","",SUMPRODUCT((F61:AJ61="")*$F$5:$AJ$5))</f>
        <v/>
      </c>
      <c r="AU61" s="37" t="str">
        <f aca="false">IF($B61="","",AM61+0.5*AL61)</f>
        <v/>
      </c>
      <c r="AV61" s="38" t="str">
        <f aca="false">IF($B61="","",IF(AT61=$M$2,"",$F$2-AU61))</f>
        <v/>
      </c>
    </row>
    <row r="62" customFormat="false" ht="15" hidden="false" customHeight="true" outlineLevel="0" collapsed="false">
      <c r="A62" s="35" t="str">
        <f aca="false">IF(Employees!B60="","",Employees!A60)</f>
        <v/>
      </c>
      <c r="B62" s="35" t="str">
        <f aca="false">IF(Employees!B60="","",Employees!B60)</f>
        <v/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23" t="str">
        <f aca="false">IF($B62="","",COUNTIF(F62:AJ62,"P"))</f>
        <v/>
      </c>
      <c r="AL62" s="23" t="str">
        <f aca="false">IF($B62="","",COUNTIF(F62:AJ62,"HD"))</f>
        <v/>
      </c>
      <c r="AM62" s="23" t="str">
        <f aca="false">IF($B62="","",COUNTIF(F62:AJ62,"A"))</f>
        <v/>
      </c>
      <c r="AN62" s="23" t="str">
        <f aca="false">IF($B62="","",COUNTIF(F62:AJ62,"CL"))</f>
        <v/>
      </c>
      <c r="AO62" s="23" t="str">
        <f aca="false">IF($B62="","",COUNTIF(F62:AJ62,"SL"))</f>
        <v/>
      </c>
      <c r="AP62" s="23" t="str">
        <f aca="false">IF($B62="","",COUNTIF(F62:AJ62,"EL"))</f>
        <v/>
      </c>
      <c r="AQ62" s="23" t="str">
        <f aca="false">IF($B62="","",COUNTIF(F62:AJ62,"OD"))</f>
        <v/>
      </c>
      <c r="AR62" s="23" t="str">
        <f aca="false">IF($B62="","",COUNTIF($F$6:$AJ$6,"WO"))</f>
        <v/>
      </c>
      <c r="AS62" s="23" t="str">
        <f aca="false">IF($B62="","",COUNTIF($F$6:$AJ$6,"HO"))</f>
        <v/>
      </c>
      <c r="AT62" s="23" t="str">
        <f aca="false">IF($B62="","",SUMPRODUCT((F62:AJ62="")*$F$5:$AJ$5))</f>
        <v/>
      </c>
      <c r="AU62" s="37" t="str">
        <f aca="false">IF($B62="","",AM62+0.5*AL62)</f>
        <v/>
      </c>
      <c r="AV62" s="38" t="str">
        <f aca="false">IF($B62="","",IF(AT62=$M$2,"",$F$2-AU62))</f>
        <v/>
      </c>
    </row>
    <row r="63" customFormat="false" ht="15" hidden="false" customHeight="true" outlineLevel="0" collapsed="false">
      <c r="A63" s="35" t="str">
        <f aca="false">IF(Employees!B61="","",Employees!A61)</f>
        <v/>
      </c>
      <c r="B63" s="35" t="str">
        <f aca="false">IF(Employees!B61="","",Employees!B61)</f>
        <v/>
      </c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23" t="str">
        <f aca="false">IF($B63="","",COUNTIF(F63:AJ63,"P"))</f>
        <v/>
      </c>
      <c r="AL63" s="23" t="str">
        <f aca="false">IF($B63="","",COUNTIF(F63:AJ63,"HD"))</f>
        <v/>
      </c>
      <c r="AM63" s="23" t="str">
        <f aca="false">IF($B63="","",COUNTIF(F63:AJ63,"A"))</f>
        <v/>
      </c>
      <c r="AN63" s="23" t="str">
        <f aca="false">IF($B63="","",COUNTIF(F63:AJ63,"CL"))</f>
        <v/>
      </c>
      <c r="AO63" s="23" t="str">
        <f aca="false">IF($B63="","",COUNTIF(F63:AJ63,"SL"))</f>
        <v/>
      </c>
      <c r="AP63" s="23" t="str">
        <f aca="false">IF($B63="","",COUNTIF(F63:AJ63,"EL"))</f>
        <v/>
      </c>
      <c r="AQ63" s="23" t="str">
        <f aca="false">IF($B63="","",COUNTIF(F63:AJ63,"OD"))</f>
        <v/>
      </c>
      <c r="AR63" s="23" t="str">
        <f aca="false">IF($B63="","",COUNTIF($F$6:$AJ$6,"WO"))</f>
        <v/>
      </c>
      <c r="AS63" s="23" t="str">
        <f aca="false">IF($B63="","",COUNTIF($F$6:$AJ$6,"HO"))</f>
        <v/>
      </c>
      <c r="AT63" s="23" t="str">
        <f aca="false">IF($B63="","",SUMPRODUCT((F63:AJ63="")*$F$5:$AJ$5))</f>
        <v/>
      </c>
      <c r="AU63" s="37" t="str">
        <f aca="false">IF($B63="","",AM63+0.5*AL63)</f>
        <v/>
      </c>
      <c r="AV63" s="38" t="str">
        <f aca="false">IF($B63="","",IF(AT63=$M$2,"",$F$2-AU63))</f>
        <v/>
      </c>
    </row>
    <row r="64" customFormat="false" ht="15" hidden="false" customHeight="true" outlineLevel="0" collapsed="false">
      <c r="A64" s="35" t="str">
        <f aca="false">IF(Employees!B62="","",Employees!A62)</f>
        <v/>
      </c>
      <c r="B64" s="35" t="str">
        <f aca="false">IF(Employees!B62="","",Employees!B62)</f>
        <v/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23" t="str">
        <f aca="false">IF($B64="","",COUNTIF(F64:AJ64,"P"))</f>
        <v/>
      </c>
      <c r="AL64" s="23" t="str">
        <f aca="false">IF($B64="","",COUNTIF(F64:AJ64,"HD"))</f>
        <v/>
      </c>
      <c r="AM64" s="23" t="str">
        <f aca="false">IF($B64="","",COUNTIF(F64:AJ64,"A"))</f>
        <v/>
      </c>
      <c r="AN64" s="23" t="str">
        <f aca="false">IF($B64="","",COUNTIF(F64:AJ64,"CL"))</f>
        <v/>
      </c>
      <c r="AO64" s="23" t="str">
        <f aca="false">IF($B64="","",COUNTIF(F64:AJ64,"SL"))</f>
        <v/>
      </c>
      <c r="AP64" s="23" t="str">
        <f aca="false">IF($B64="","",COUNTIF(F64:AJ64,"EL"))</f>
        <v/>
      </c>
      <c r="AQ64" s="23" t="str">
        <f aca="false">IF($B64="","",COUNTIF(F64:AJ64,"OD"))</f>
        <v/>
      </c>
      <c r="AR64" s="23" t="str">
        <f aca="false">IF($B64="","",COUNTIF($F$6:$AJ$6,"WO"))</f>
        <v/>
      </c>
      <c r="AS64" s="23" t="str">
        <f aca="false">IF($B64="","",COUNTIF($F$6:$AJ$6,"HO"))</f>
        <v/>
      </c>
      <c r="AT64" s="23" t="str">
        <f aca="false">IF($B64="","",SUMPRODUCT((F64:AJ64="")*$F$5:$AJ$5))</f>
        <v/>
      </c>
      <c r="AU64" s="37" t="str">
        <f aca="false">IF($B64="","",AM64+0.5*AL64)</f>
        <v/>
      </c>
      <c r="AV64" s="38" t="str">
        <f aca="false">IF($B64="","",IF(AT64=$M$2,"",$F$2-AU64))</f>
        <v/>
      </c>
    </row>
    <row r="65" customFormat="false" ht="15" hidden="false" customHeight="true" outlineLevel="0" collapsed="false">
      <c r="A65" s="35" t="str">
        <f aca="false">IF(Employees!B63="","",Employees!A63)</f>
        <v/>
      </c>
      <c r="B65" s="35" t="str">
        <f aca="false">IF(Employees!B63="","",Employees!B63)</f>
        <v/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23" t="str">
        <f aca="false">IF($B65="","",COUNTIF(F65:AJ65,"P"))</f>
        <v/>
      </c>
      <c r="AL65" s="23" t="str">
        <f aca="false">IF($B65="","",COUNTIF(F65:AJ65,"HD"))</f>
        <v/>
      </c>
      <c r="AM65" s="23" t="str">
        <f aca="false">IF($B65="","",COUNTIF(F65:AJ65,"A"))</f>
        <v/>
      </c>
      <c r="AN65" s="23" t="str">
        <f aca="false">IF($B65="","",COUNTIF(F65:AJ65,"CL"))</f>
        <v/>
      </c>
      <c r="AO65" s="23" t="str">
        <f aca="false">IF($B65="","",COUNTIF(F65:AJ65,"SL"))</f>
        <v/>
      </c>
      <c r="AP65" s="23" t="str">
        <f aca="false">IF($B65="","",COUNTIF(F65:AJ65,"EL"))</f>
        <v/>
      </c>
      <c r="AQ65" s="23" t="str">
        <f aca="false">IF($B65="","",COUNTIF(F65:AJ65,"OD"))</f>
        <v/>
      </c>
      <c r="AR65" s="23" t="str">
        <f aca="false">IF($B65="","",COUNTIF($F$6:$AJ$6,"WO"))</f>
        <v/>
      </c>
      <c r="AS65" s="23" t="str">
        <f aca="false">IF($B65="","",COUNTIF($F$6:$AJ$6,"HO"))</f>
        <v/>
      </c>
      <c r="AT65" s="23" t="str">
        <f aca="false">IF($B65="","",SUMPRODUCT((F65:AJ65="")*$F$5:$AJ$5))</f>
        <v/>
      </c>
      <c r="AU65" s="37" t="str">
        <f aca="false">IF($B65="","",AM65+0.5*AL65)</f>
        <v/>
      </c>
      <c r="AV65" s="38" t="str">
        <f aca="false">IF($B65="","",IF(AT65=$M$2,"",$F$2-AU65))</f>
        <v/>
      </c>
    </row>
    <row r="66" customFormat="false" ht="15" hidden="false" customHeight="true" outlineLevel="0" collapsed="false">
      <c r="A66" s="35" t="str">
        <f aca="false">IF(Employees!B64="","",Employees!A64)</f>
        <v/>
      </c>
      <c r="B66" s="35" t="str">
        <f aca="false">IF(Employees!B64="","",Employees!B64)</f>
        <v/>
      </c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23" t="str">
        <f aca="false">IF($B66="","",COUNTIF(F66:AJ66,"P"))</f>
        <v/>
      </c>
      <c r="AL66" s="23" t="str">
        <f aca="false">IF($B66="","",COUNTIF(F66:AJ66,"HD"))</f>
        <v/>
      </c>
      <c r="AM66" s="23" t="str">
        <f aca="false">IF($B66="","",COUNTIF(F66:AJ66,"A"))</f>
        <v/>
      </c>
      <c r="AN66" s="23" t="str">
        <f aca="false">IF($B66="","",COUNTIF(F66:AJ66,"CL"))</f>
        <v/>
      </c>
      <c r="AO66" s="23" t="str">
        <f aca="false">IF($B66="","",COUNTIF(F66:AJ66,"SL"))</f>
        <v/>
      </c>
      <c r="AP66" s="23" t="str">
        <f aca="false">IF($B66="","",COUNTIF(F66:AJ66,"EL"))</f>
        <v/>
      </c>
      <c r="AQ66" s="23" t="str">
        <f aca="false">IF($B66="","",COUNTIF(F66:AJ66,"OD"))</f>
        <v/>
      </c>
      <c r="AR66" s="23" t="str">
        <f aca="false">IF($B66="","",COUNTIF($F$6:$AJ$6,"WO"))</f>
        <v/>
      </c>
      <c r="AS66" s="23" t="str">
        <f aca="false">IF($B66="","",COUNTIF($F$6:$AJ$6,"HO"))</f>
        <v/>
      </c>
      <c r="AT66" s="23" t="str">
        <f aca="false">IF($B66="","",SUMPRODUCT((F66:AJ66="")*$F$5:$AJ$5))</f>
        <v/>
      </c>
      <c r="AU66" s="37" t="str">
        <f aca="false">IF($B66="","",AM66+0.5*AL66)</f>
        <v/>
      </c>
      <c r="AV66" s="38" t="str">
        <f aca="false">IF($B66="","",IF(AT66=$M$2,"",$F$2-AU66))</f>
        <v/>
      </c>
    </row>
    <row r="67" customFormat="false" ht="15" hidden="false" customHeight="true" outlineLevel="0" collapsed="false">
      <c r="A67" s="35" t="str">
        <f aca="false">IF(Employees!B65="","",Employees!A65)</f>
        <v/>
      </c>
      <c r="B67" s="35" t="str">
        <f aca="false">IF(Employees!B65="","",Employees!B65)</f>
        <v/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23" t="str">
        <f aca="false">IF($B67="","",COUNTIF(F67:AJ67,"P"))</f>
        <v/>
      </c>
      <c r="AL67" s="23" t="str">
        <f aca="false">IF($B67="","",COUNTIF(F67:AJ67,"HD"))</f>
        <v/>
      </c>
      <c r="AM67" s="23" t="str">
        <f aca="false">IF($B67="","",COUNTIF(F67:AJ67,"A"))</f>
        <v/>
      </c>
      <c r="AN67" s="23" t="str">
        <f aca="false">IF($B67="","",COUNTIF(F67:AJ67,"CL"))</f>
        <v/>
      </c>
      <c r="AO67" s="23" t="str">
        <f aca="false">IF($B67="","",COUNTIF(F67:AJ67,"SL"))</f>
        <v/>
      </c>
      <c r="AP67" s="23" t="str">
        <f aca="false">IF($B67="","",COUNTIF(F67:AJ67,"EL"))</f>
        <v/>
      </c>
      <c r="AQ67" s="23" t="str">
        <f aca="false">IF($B67="","",COUNTIF(F67:AJ67,"OD"))</f>
        <v/>
      </c>
      <c r="AR67" s="23" t="str">
        <f aca="false">IF($B67="","",COUNTIF($F$6:$AJ$6,"WO"))</f>
        <v/>
      </c>
      <c r="AS67" s="23" t="str">
        <f aca="false">IF($B67="","",COUNTIF($F$6:$AJ$6,"HO"))</f>
        <v/>
      </c>
      <c r="AT67" s="23" t="str">
        <f aca="false">IF($B67="","",SUMPRODUCT((F67:AJ67="")*$F$5:$AJ$5))</f>
        <v/>
      </c>
      <c r="AU67" s="37" t="str">
        <f aca="false">IF($B67="","",AM67+0.5*AL67)</f>
        <v/>
      </c>
      <c r="AV67" s="38" t="str">
        <f aca="false">IF($B67="","",IF(AT67=$M$2,"",$F$2-AU67))</f>
        <v/>
      </c>
    </row>
    <row r="68" customFormat="false" ht="15" hidden="false" customHeight="true" outlineLevel="0" collapsed="false">
      <c r="A68" s="35" t="str">
        <f aca="false">IF(Employees!B66="","",Employees!A66)</f>
        <v/>
      </c>
      <c r="B68" s="35" t="str">
        <f aca="false">IF(Employees!B66="","",Employees!B66)</f>
        <v/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23" t="str">
        <f aca="false">IF($B68="","",COUNTIF(F68:AJ68,"P"))</f>
        <v/>
      </c>
      <c r="AL68" s="23" t="str">
        <f aca="false">IF($B68="","",COUNTIF(F68:AJ68,"HD"))</f>
        <v/>
      </c>
      <c r="AM68" s="23" t="str">
        <f aca="false">IF($B68="","",COUNTIF(F68:AJ68,"A"))</f>
        <v/>
      </c>
      <c r="AN68" s="23" t="str">
        <f aca="false">IF($B68="","",COUNTIF(F68:AJ68,"CL"))</f>
        <v/>
      </c>
      <c r="AO68" s="23" t="str">
        <f aca="false">IF($B68="","",COUNTIF(F68:AJ68,"SL"))</f>
        <v/>
      </c>
      <c r="AP68" s="23" t="str">
        <f aca="false">IF($B68="","",COUNTIF(F68:AJ68,"EL"))</f>
        <v/>
      </c>
      <c r="AQ68" s="23" t="str">
        <f aca="false">IF($B68="","",COUNTIF(F68:AJ68,"OD"))</f>
        <v/>
      </c>
      <c r="AR68" s="23" t="str">
        <f aca="false">IF($B68="","",COUNTIF($F$6:$AJ$6,"WO"))</f>
        <v/>
      </c>
      <c r="AS68" s="23" t="str">
        <f aca="false">IF($B68="","",COUNTIF($F$6:$AJ$6,"HO"))</f>
        <v/>
      </c>
      <c r="AT68" s="23" t="str">
        <f aca="false">IF($B68="","",SUMPRODUCT((F68:AJ68="")*$F$5:$AJ$5))</f>
        <v/>
      </c>
      <c r="AU68" s="37" t="str">
        <f aca="false">IF($B68="","",AM68+0.5*AL68)</f>
        <v/>
      </c>
      <c r="AV68" s="38" t="str">
        <f aca="false">IF($B68="","",IF(AT68=$M$2,"",$F$2-AU68))</f>
        <v/>
      </c>
    </row>
    <row r="69" customFormat="false" ht="15" hidden="false" customHeight="true" outlineLevel="0" collapsed="false">
      <c r="A69" s="35" t="str">
        <f aca="false">IF(Employees!B67="","",Employees!A67)</f>
        <v/>
      </c>
      <c r="B69" s="35" t="str">
        <f aca="false">IF(Employees!B67="","",Employees!B67)</f>
        <v/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23" t="str">
        <f aca="false">IF($B69="","",COUNTIF(F69:AJ69,"P"))</f>
        <v/>
      </c>
      <c r="AL69" s="23" t="str">
        <f aca="false">IF($B69="","",COUNTIF(F69:AJ69,"HD"))</f>
        <v/>
      </c>
      <c r="AM69" s="23" t="str">
        <f aca="false">IF($B69="","",COUNTIF(F69:AJ69,"A"))</f>
        <v/>
      </c>
      <c r="AN69" s="23" t="str">
        <f aca="false">IF($B69="","",COUNTIF(F69:AJ69,"CL"))</f>
        <v/>
      </c>
      <c r="AO69" s="23" t="str">
        <f aca="false">IF($B69="","",COUNTIF(F69:AJ69,"SL"))</f>
        <v/>
      </c>
      <c r="AP69" s="23" t="str">
        <f aca="false">IF($B69="","",COUNTIF(F69:AJ69,"EL"))</f>
        <v/>
      </c>
      <c r="AQ69" s="23" t="str">
        <f aca="false">IF($B69="","",COUNTIF(F69:AJ69,"OD"))</f>
        <v/>
      </c>
      <c r="AR69" s="23" t="str">
        <f aca="false">IF($B69="","",COUNTIF($F$6:$AJ$6,"WO"))</f>
        <v/>
      </c>
      <c r="AS69" s="23" t="str">
        <f aca="false">IF($B69="","",COUNTIF($F$6:$AJ$6,"HO"))</f>
        <v/>
      </c>
      <c r="AT69" s="23" t="str">
        <f aca="false">IF($B69="","",SUMPRODUCT((F69:AJ69="")*$F$5:$AJ$5))</f>
        <v/>
      </c>
      <c r="AU69" s="37" t="str">
        <f aca="false">IF($B69="","",AM69+0.5*AL69)</f>
        <v/>
      </c>
      <c r="AV69" s="38" t="str">
        <f aca="false">IF($B69="","",IF(AT69=$M$2,"",$F$2-AU69))</f>
        <v/>
      </c>
    </row>
    <row r="70" customFormat="false" ht="15" hidden="false" customHeight="true" outlineLevel="0" collapsed="false">
      <c r="A70" s="35" t="str">
        <f aca="false">IF(Employees!B68="","",Employees!A68)</f>
        <v/>
      </c>
      <c r="B70" s="35" t="str">
        <f aca="false">IF(Employees!B68="","",Employees!B68)</f>
        <v/>
      </c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23" t="str">
        <f aca="false">IF($B70="","",COUNTIF(F70:AJ70,"P"))</f>
        <v/>
      </c>
      <c r="AL70" s="23" t="str">
        <f aca="false">IF($B70="","",COUNTIF(F70:AJ70,"HD"))</f>
        <v/>
      </c>
      <c r="AM70" s="23" t="str">
        <f aca="false">IF($B70="","",COUNTIF(F70:AJ70,"A"))</f>
        <v/>
      </c>
      <c r="AN70" s="23" t="str">
        <f aca="false">IF($B70="","",COUNTIF(F70:AJ70,"CL"))</f>
        <v/>
      </c>
      <c r="AO70" s="23" t="str">
        <f aca="false">IF($B70="","",COUNTIF(F70:AJ70,"SL"))</f>
        <v/>
      </c>
      <c r="AP70" s="23" t="str">
        <f aca="false">IF($B70="","",COUNTIF(F70:AJ70,"EL"))</f>
        <v/>
      </c>
      <c r="AQ70" s="23" t="str">
        <f aca="false">IF($B70="","",COUNTIF(F70:AJ70,"OD"))</f>
        <v/>
      </c>
      <c r="AR70" s="23" t="str">
        <f aca="false">IF($B70="","",COUNTIF($F$6:$AJ$6,"WO"))</f>
        <v/>
      </c>
      <c r="AS70" s="23" t="str">
        <f aca="false">IF($B70="","",COUNTIF($F$6:$AJ$6,"HO"))</f>
        <v/>
      </c>
      <c r="AT70" s="23" t="str">
        <f aca="false">IF($B70="","",SUMPRODUCT((F70:AJ70="")*$F$5:$AJ$5))</f>
        <v/>
      </c>
      <c r="AU70" s="37" t="str">
        <f aca="false">IF($B70="","",AM70+0.5*AL70)</f>
        <v/>
      </c>
      <c r="AV70" s="38" t="str">
        <f aca="false">IF($B70="","",IF(AT70=$M$2,"",$F$2-AU70))</f>
        <v/>
      </c>
    </row>
    <row r="71" customFormat="false" ht="15" hidden="false" customHeight="true" outlineLevel="0" collapsed="false">
      <c r="A71" s="35" t="str">
        <f aca="false">IF(Employees!B69="","",Employees!A69)</f>
        <v/>
      </c>
      <c r="B71" s="35" t="str">
        <f aca="false">IF(Employees!B69="","",Employees!B69)</f>
        <v/>
      </c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23" t="str">
        <f aca="false">IF($B71="","",COUNTIF(F71:AJ71,"P"))</f>
        <v/>
      </c>
      <c r="AL71" s="23" t="str">
        <f aca="false">IF($B71="","",COUNTIF(F71:AJ71,"HD"))</f>
        <v/>
      </c>
      <c r="AM71" s="23" t="str">
        <f aca="false">IF($B71="","",COUNTIF(F71:AJ71,"A"))</f>
        <v/>
      </c>
      <c r="AN71" s="23" t="str">
        <f aca="false">IF($B71="","",COUNTIF(F71:AJ71,"CL"))</f>
        <v/>
      </c>
      <c r="AO71" s="23" t="str">
        <f aca="false">IF($B71="","",COUNTIF(F71:AJ71,"SL"))</f>
        <v/>
      </c>
      <c r="AP71" s="23" t="str">
        <f aca="false">IF($B71="","",COUNTIF(F71:AJ71,"EL"))</f>
        <v/>
      </c>
      <c r="AQ71" s="23" t="str">
        <f aca="false">IF($B71="","",COUNTIF(F71:AJ71,"OD"))</f>
        <v/>
      </c>
      <c r="AR71" s="23" t="str">
        <f aca="false">IF($B71="","",COUNTIF($F$6:$AJ$6,"WO"))</f>
        <v/>
      </c>
      <c r="AS71" s="23" t="str">
        <f aca="false">IF($B71="","",COUNTIF($F$6:$AJ$6,"HO"))</f>
        <v/>
      </c>
      <c r="AT71" s="23" t="str">
        <f aca="false">IF($B71="","",SUMPRODUCT((F71:AJ71="")*$F$5:$AJ$5))</f>
        <v/>
      </c>
      <c r="AU71" s="37" t="str">
        <f aca="false">IF($B71="","",AM71+0.5*AL71)</f>
        <v/>
      </c>
      <c r="AV71" s="38" t="str">
        <f aca="false">IF($B71="","",IF(AT71=$M$2,"",$F$2-AU71))</f>
        <v/>
      </c>
    </row>
    <row r="72" customFormat="false" ht="15" hidden="false" customHeight="true" outlineLevel="0" collapsed="false">
      <c r="A72" s="35" t="str">
        <f aca="false">IF(Employees!B70="","",Employees!A70)</f>
        <v/>
      </c>
      <c r="B72" s="35" t="str">
        <f aca="false">IF(Employees!B70="","",Employees!B70)</f>
        <v/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23" t="str">
        <f aca="false">IF($B72="","",COUNTIF(F72:AJ72,"P"))</f>
        <v/>
      </c>
      <c r="AL72" s="23" t="str">
        <f aca="false">IF($B72="","",COUNTIF(F72:AJ72,"HD"))</f>
        <v/>
      </c>
      <c r="AM72" s="23" t="str">
        <f aca="false">IF($B72="","",COUNTIF(F72:AJ72,"A"))</f>
        <v/>
      </c>
      <c r="AN72" s="23" t="str">
        <f aca="false">IF($B72="","",COUNTIF(F72:AJ72,"CL"))</f>
        <v/>
      </c>
      <c r="AO72" s="23" t="str">
        <f aca="false">IF($B72="","",COUNTIF(F72:AJ72,"SL"))</f>
        <v/>
      </c>
      <c r="AP72" s="23" t="str">
        <f aca="false">IF($B72="","",COUNTIF(F72:AJ72,"EL"))</f>
        <v/>
      </c>
      <c r="AQ72" s="23" t="str">
        <f aca="false">IF($B72="","",COUNTIF(F72:AJ72,"OD"))</f>
        <v/>
      </c>
      <c r="AR72" s="23" t="str">
        <f aca="false">IF($B72="","",COUNTIF($F$6:$AJ$6,"WO"))</f>
        <v/>
      </c>
      <c r="AS72" s="23" t="str">
        <f aca="false">IF($B72="","",COUNTIF($F$6:$AJ$6,"HO"))</f>
        <v/>
      </c>
      <c r="AT72" s="23" t="str">
        <f aca="false">IF($B72="","",SUMPRODUCT((F72:AJ72="")*$F$5:$AJ$5))</f>
        <v/>
      </c>
      <c r="AU72" s="37" t="str">
        <f aca="false">IF($B72="","",AM72+0.5*AL72)</f>
        <v/>
      </c>
      <c r="AV72" s="38" t="str">
        <f aca="false">IF($B72="","",IF(AT72=$M$2,"",$F$2-AU72))</f>
        <v/>
      </c>
    </row>
    <row r="73" customFormat="false" ht="15" hidden="false" customHeight="true" outlineLevel="0" collapsed="false">
      <c r="A73" s="35" t="str">
        <f aca="false">IF(Employees!B71="","",Employees!A71)</f>
        <v/>
      </c>
      <c r="B73" s="35" t="str">
        <f aca="false">IF(Employees!B71="","",Employees!B71)</f>
        <v/>
      </c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23" t="str">
        <f aca="false">IF($B73="","",COUNTIF(F73:AJ73,"P"))</f>
        <v/>
      </c>
      <c r="AL73" s="23" t="str">
        <f aca="false">IF($B73="","",COUNTIF(F73:AJ73,"HD"))</f>
        <v/>
      </c>
      <c r="AM73" s="23" t="str">
        <f aca="false">IF($B73="","",COUNTIF(F73:AJ73,"A"))</f>
        <v/>
      </c>
      <c r="AN73" s="23" t="str">
        <f aca="false">IF($B73="","",COUNTIF(F73:AJ73,"CL"))</f>
        <v/>
      </c>
      <c r="AO73" s="23" t="str">
        <f aca="false">IF($B73="","",COUNTIF(F73:AJ73,"SL"))</f>
        <v/>
      </c>
      <c r="AP73" s="23" t="str">
        <f aca="false">IF($B73="","",COUNTIF(F73:AJ73,"EL"))</f>
        <v/>
      </c>
      <c r="AQ73" s="23" t="str">
        <f aca="false">IF($B73="","",COUNTIF(F73:AJ73,"OD"))</f>
        <v/>
      </c>
      <c r="AR73" s="23" t="str">
        <f aca="false">IF($B73="","",COUNTIF($F$6:$AJ$6,"WO"))</f>
        <v/>
      </c>
      <c r="AS73" s="23" t="str">
        <f aca="false">IF($B73="","",COUNTIF($F$6:$AJ$6,"HO"))</f>
        <v/>
      </c>
      <c r="AT73" s="23" t="str">
        <f aca="false">IF($B73="","",SUMPRODUCT((F73:AJ73="")*$F$5:$AJ$5))</f>
        <v/>
      </c>
      <c r="AU73" s="37" t="str">
        <f aca="false">IF($B73="","",AM73+0.5*AL73)</f>
        <v/>
      </c>
      <c r="AV73" s="38" t="str">
        <f aca="false">IF($B73="","",IF(AT73=$M$2,"",$F$2-AU73))</f>
        <v/>
      </c>
    </row>
    <row r="74" customFormat="false" ht="15" hidden="false" customHeight="true" outlineLevel="0" collapsed="false">
      <c r="A74" s="35" t="str">
        <f aca="false">IF(Employees!B72="","",Employees!A72)</f>
        <v/>
      </c>
      <c r="B74" s="35" t="str">
        <f aca="false">IF(Employees!B72="","",Employees!B72)</f>
        <v/>
      </c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23" t="str">
        <f aca="false">IF($B74="","",COUNTIF(F74:AJ74,"P"))</f>
        <v/>
      </c>
      <c r="AL74" s="23" t="str">
        <f aca="false">IF($B74="","",COUNTIF(F74:AJ74,"HD"))</f>
        <v/>
      </c>
      <c r="AM74" s="23" t="str">
        <f aca="false">IF($B74="","",COUNTIF(F74:AJ74,"A"))</f>
        <v/>
      </c>
      <c r="AN74" s="23" t="str">
        <f aca="false">IF($B74="","",COUNTIF(F74:AJ74,"CL"))</f>
        <v/>
      </c>
      <c r="AO74" s="23" t="str">
        <f aca="false">IF($B74="","",COUNTIF(F74:AJ74,"SL"))</f>
        <v/>
      </c>
      <c r="AP74" s="23" t="str">
        <f aca="false">IF($B74="","",COUNTIF(F74:AJ74,"EL"))</f>
        <v/>
      </c>
      <c r="AQ74" s="23" t="str">
        <f aca="false">IF($B74="","",COUNTIF(F74:AJ74,"OD"))</f>
        <v/>
      </c>
      <c r="AR74" s="23" t="str">
        <f aca="false">IF($B74="","",COUNTIF($F$6:$AJ$6,"WO"))</f>
        <v/>
      </c>
      <c r="AS74" s="23" t="str">
        <f aca="false">IF($B74="","",COUNTIF($F$6:$AJ$6,"HO"))</f>
        <v/>
      </c>
      <c r="AT74" s="23" t="str">
        <f aca="false">IF($B74="","",SUMPRODUCT((F74:AJ74="")*$F$5:$AJ$5))</f>
        <v/>
      </c>
      <c r="AU74" s="37" t="str">
        <f aca="false">IF($B74="","",AM74+0.5*AL74)</f>
        <v/>
      </c>
      <c r="AV74" s="38" t="str">
        <f aca="false">IF($B74="","",IF(AT74=$M$2,"",$F$2-AU74))</f>
        <v/>
      </c>
    </row>
    <row r="75" customFormat="false" ht="15" hidden="false" customHeight="true" outlineLevel="0" collapsed="false">
      <c r="A75" s="35" t="str">
        <f aca="false">IF(Employees!B73="","",Employees!A73)</f>
        <v/>
      </c>
      <c r="B75" s="35" t="str">
        <f aca="false">IF(Employees!B73="","",Employees!B73)</f>
        <v/>
      </c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23" t="str">
        <f aca="false">IF($B75="","",COUNTIF(F75:AJ75,"P"))</f>
        <v/>
      </c>
      <c r="AL75" s="23" t="str">
        <f aca="false">IF($B75="","",COUNTIF(F75:AJ75,"HD"))</f>
        <v/>
      </c>
      <c r="AM75" s="23" t="str">
        <f aca="false">IF($B75="","",COUNTIF(F75:AJ75,"A"))</f>
        <v/>
      </c>
      <c r="AN75" s="23" t="str">
        <f aca="false">IF($B75="","",COUNTIF(F75:AJ75,"CL"))</f>
        <v/>
      </c>
      <c r="AO75" s="23" t="str">
        <f aca="false">IF($B75="","",COUNTIF(F75:AJ75,"SL"))</f>
        <v/>
      </c>
      <c r="AP75" s="23" t="str">
        <f aca="false">IF($B75="","",COUNTIF(F75:AJ75,"EL"))</f>
        <v/>
      </c>
      <c r="AQ75" s="23" t="str">
        <f aca="false">IF($B75="","",COUNTIF(F75:AJ75,"OD"))</f>
        <v/>
      </c>
      <c r="AR75" s="23" t="str">
        <f aca="false">IF($B75="","",COUNTIF($F$6:$AJ$6,"WO"))</f>
        <v/>
      </c>
      <c r="AS75" s="23" t="str">
        <f aca="false">IF($B75="","",COUNTIF($F$6:$AJ$6,"HO"))</f>
        <v/>
      </c>
      <c r="AT75" s="23" t="str">
        <f aca="false">IF($B75="","",SUMPRODUCT((F75:AJ75="")*$F$5:$AJ$5))</f>
        <v/>
      </c>
      <c r="AU75" s="37" t="str">
        <f aca="false">IF($B75="","",AM75+0.5*AL75)</f>
        <v/>
      </c>
      <c r="AV75" s="38" t="str">
        <f aca="false">IF($B75="","",IF(AT75=$M$2,"",$F$2-AU75))</f>
        <v/>
      </c>
    </row>
    <row r="76" customFormat="false" ht="15" hidden="false" customHeight="true" outlineLevel="0" collapsed="false">
      <c r="A76" s="35" t="str">
        <f aca="false">IF(Employees!B74="","",Employees!A74)</f>
        <v/>
      </c>
      <c r="B76" s="35" t="str">
        <f aca="false">IF(Employees!B74="","",Employees!B74)</f>
        <v/>
      </c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23" t="str">
        <f aca="false">IF($B76="","",COUNTIF(F76:AJ76,"P"))</f>
        <v/>
      </c>
      <c r="AL76" s="23" t="str">
        <f aca="false">IF($B76="","",COUNTIF(F76:AJ76,"HD"))</f>
        <v/>
      </c>
      <c r="AM76" s="23" t="str">
        <f aca="false">IF($B76="","",COUNTIF(F76:AJ76,"A"))</f>
        <v/>
      </c>
      <c r="AN76" s="23" t="str">
        <f aca="false">IF($B76="","",COUNTIF(F76:AJ76,"CL"))</f>
        <v/>
      </c>
      <c r="AO76" s="23" t="str">
        <f aca="false">IF($B76="","",COUNTIF(F76:AJ76,"SL"))</f>
        <v/>
      </c>
      <c r="AP76" s="23" t="str">
        <f aca="false">IF($B76="","",COUNTIF(F76:AJ76,"EL"))</f>
        <v/>
      </c>
      <c r="AQ76" s="23" t="str">
        <f aca="false">IF($B76="","",COUNTIF(F76:AJ76,"OD"))</f>
        <v/>
      </c>
      <c r="AR76" s="23" t="str">
        <f aca="false">IF($B76="","",COUNTIF($F$6:$AJ$6,"WO"))</f>
        <v/>
      </c>
      <c r="AS76" s="23" t="str">
        <f aca="false">IF($B76="","",COUNTIF($F$6:$AJ$6,"HO"))</f>
        <v/>
      </c>
      <c r="AT76" s="23" t="str">
        <f aca="false">IF($B76="","",SUMPRODUCT((F76:AJ76="")*$F$5:$AJ$5))</f>
        <v/>
      </c>
      <c r="AU76" s="37" t="str">
        <f aca="false">IF($B76="","",AM76+0.5*AL76)</f>
        <v/>
      </c>
      <c r="AV76" s="38" t="str">
        <f aca="false">IF($B76="","",IF(AT76=$M$2,"",$F$2-AU76))</f>
        <v/>
      </c>
    </row>
    <row r="77" customFormat="false" ht="15" hidden="false" customHeight="true" outlineLevel="0" collapsed="false">
      <c r="A77" s="35" t="str">
        <f aca="false">IF(Employees!B75="","",Employees!A75)</f>
        <v/>
      </c>
      <c r="B77" s="35" t="str">
        <f aca="false">IF(Employees!B75="","",Employees!B75)</f>
        <v/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23" t="str">
        <f aca="false">IF($B77="","",COUNTIF(F77:AJ77,"P"))</f>
        <v/>
      </c>
      <c r="AL77" s="23" t="str">
        <f aca="false">IF($B77="","",COUNTIF(F77:AJ77,"HD"))</f>
        <v/>
      </c>
      <c r="AM77" s="23" t="str">
        <f aca="false">IF($B77="","",COUNTIF(F77:AJ77,"A"))</f>
        <v/>
      </c>
      <c r="AN77" s="23" t="str">
        <f aca="false">IF($B77="","",COUNTIF(F77:AJ77,"CL"))</f>
        <v/>
      </c>
      <c r="AO77" s="23" t="str">
        <f aca="false">IF($B77="","",COUNTIF(F77:AJ77,"SL"))</f>
        <v/>
      </c>
      <c r="AP77" s="23" t="str">
        <f aca="false">IF($B77="","",COUNTIF(F77:AJ77,"EL"))</f>
        <v/>
      </c>
      <c r="AQ77" s="23" t="str">
        <f aca="false">IF($B77="","",COUNTIF(F77:AJ77,"OD"))</f>
        <v/>
      </c>
      <c r="AR77" s="23" t="str">
        <f aca="false">IF($B77="","",COUNTIF($F$6:$AJ$6,"WO"))</f>
        <v/>
      </c>
      <c r="AS77" s="23" t="str">
        <f aca="false">IF($B77="","",COUNTIF($F$6:$AJ$6,"HO"))</f>
        <v/>
      </c>
      <c r="AT77" s="23" t="str">
        <f aca="false">IF($B77="","",SUMPRODUCT((F77:AJ77="")*$F$5:$AJ$5))</f>
        <v/>
      </c>
      <c r="AU77" s="37" t="str">
        <f aca="false">IF($B77="","",AM77+0.5*AL77)</f>
        <v/>
      </c>
      <c r="AV77" s="38" t="str">
        <f aca="false">IF($B77="","",IF(AT77=$M$2,"",$F$2-AU77))</f>
        <v/>
      </c>
    </row>
    <row r="78" customFormat="false" ht="15" hidden="false" customHeight="true" outlineLevel="0" collapsed="false">
      <c r="A78" s="35" t="str">
        <f aca="false">IF(Employees!B76="","",Employees!A76)</f>
        <v/>
      </c>
      <c r="B78" s="35" t="str">
        <f aca="false">IF(Employees!B76="","",Employees!B76)</f>
        <v/>
      </c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23" t="str">
        <f aca="false">IF($B78="","",COUNTIF(F78:AJ78,"P"))</f>
        <v/>
      </c>
      <c r="AL78" s="23" t="str">
        <f aca="false">IF($B78="","",COUNTIF(F78:AJ78,"HD"))</f>
        <v/>
      </c>
      <c r="AM78" s="23" t="str">
        <f aca="false">IF($B78="","",COUNTIF(F78:AJ78,"A"))</f>
        <v/>
      </c>
      <c r="AN78" s="23" t="str">
        <f aca="false">IF($B78="","",COUNTIF(F78:AJ78,"CL"))</f>
        <v/>
      </c>
      <c r="AO78" s="23" t="str">
        <f aca="false">IF($B78="","",COUNTIF(F78:AJ78,"SL"))</f>
        <v/>
      </c>
      <c r="AP78" s="23" t="str">
        <f aca="false">IF($B78="","",COUNTIF(F78:AJ78,"EL"))</f>
        <v/>
      </c>
      <c r="AQ78" s="23" t="str">
        <f aca="false">IF($B78="","",COUNTIF(F78:AJ78,"OD"))</f>
        <v/>
      </c>
      <c r="AR78" s="23" t="str">
        <f aca="false">IF($B78="","",COUNTIF($F$6:$AJ$6,"WO"))</f>
        <v/>
      </c>
      <c r="AS78" s="23" t="str">
        <f aca="false">IF($B78="","",COUNTIF($F$6:$AJ$6,"HO"))</f>
        <v/>
      </c>
      <c r="AT78" s="23" t="str">
        <f aca="false">IF($B78="","",SUMPRODUCT((F78:AJ78="")*$F$5:$AJ$5))</f>
        <v/>
      </c>
      <c r="AU78" s="37" t="str">
        <f aca="false">IF($B78="","",AM78+0.5*AL78)</f>
        <v/>
      </c>
      <c r="AV78" s="38" t="str">
        <f aca="false">IF($B78="","",IF(AT78=$M$2,"",$F$2-AU78))</f>
        <v/>
      </c>
    </row>
    <row r="79" customFormat="false" ht="15" hidden="false" customHeight="true" outlineLevel="0" collapsed="false">
      <c r="A79" s="35" t="str">
        <f aca="false">IF(Employees!B77="","",Employees!A77)</f>
        <v/>
      </c>
      <c r="B79" s="35" t="str">
        <f aca="false">IF(Employees!B77="","",Employees!B77)</f>
        <v/>
      </c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23" t="str">
        <f aca="false">IF($B79="","",COUNTIF(F79:AJ79,"P"))</f>
        <v/>
      </c>
      <c r="AL79" s="23" t="str">
        <f aca="false">IF($B79="","",COUNTIF(F79:AJ79,"HD"))</f>
        <v/>
      </c>
      <c r="AM79" s="23" t="str">
        <f aca="false">IF($B79="","",COUNTIF(F79:AJ79,"A"))</f>
        <v/>
      </c>
      <c r="AN79" s="23" t="str">
        <f aca="false">IF($B79="","",COUNTIF(F79:AJ79,"CL"))</f>
        <v/>
      </c>
      <c r="AO79" s="23" t="str">
        <f aca="false">IF($B79="","",COUNTIF(F79:AJ79,"SL"))</f>
        <v/>
      </c>
      <c r="AP79" s="23" t="str">
        <f aca="false">IF($B79="","",COUNTIF(F79:AJ79,"EL"))</f>
        <v/>
      </c>
      <c r="AQ79" s="23" t="str">
        <f aca="false">IF($B79="","",COUNTIF(F79:AJ79,"OD"))</f>
        <v/>
      </c>
      <c r="AR79" s="23" t="str">
        <f aca="false">IF($B79="","",COUNTIF($F$6:$AJ$6,"WO"))</f>
        <v/>
      </c>
      <c r="AS79" s="23" t="str">
        <f aca="false">IF($B79="","",COUNTIF($F$6:$AJ$6,"HO"))</f>
        <v/>
      </c>
      <c r="AT79" s="23" t="str">
        <f aca="false">IF($B79="","",SUMPRODUCT((F79:AJ79="")*$F$5:$AJ$5))</f>
        <v/>
      </c>
      <c r="AU79" s="37" t="str">
        <f aca="false">IF($B79="","",AM79+0.5*AL79)</f>
        <v/>
      </c>
      <c r="AV79" s="38" t="str">
        <f aca="false">IF($B79="","",IF(AT79=$M$2,"",$F$2-AU79))</f>
        <v/>
      </c>
    </row>
    <row r="80" customFormat="false" ht="15" hidden="false" customHeight="true" outlineLevel="0" collapsed="false">
      <c r="A80" s="35" t="str">
        <f aca="false">IF(Employees!B78="","",Employees!A78)</f>
        <v/>
      </c>
      <c r="B80" s="35" t="str">
        <f aca="false">IF(Employees!B78="","",Employees!B78)</f>
        <v/>
      </c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23" t="str">
        <f aca="false">IF($B80="","",COUNTIF(F80:AJ80,"P"))</f>
        <v/>
      </c>
      <c r="AL80" s="23" t="str">
        <f aca="false">IF($B80="","",COUNTIF(F80:AJ80,"HD"))</f>
        <v/>
      </c>
      <c r="AM80" s="23" t="str">
        <f aca="false">IF($B80="","",COUNTIF(F80:AJ80,"A"))</f>
        <v/>
      </c>
      <c r="AN80" s="23" t="str">
        <f aca="false">IF($B80="","",COUNTIF(F80:AJ80,"CL"))</f>
        <v/>
      </c>
      <c r="AO80" s="23" t="str">
        <f aca="false">IF($B80="","",COUNTIF(F80:AJ80,"SL"))</f>
        <v/>
      </c>
      <c r="AP80" s="23" t="str">
        <f aca="false">IF($B80="","",COUNTIF(F80:AJ80,"EL"))</f>
        <v/>
      </c>
      <c r="AQ80" s="23" t="str">
        <f aca="false">IF($B80="","",COUNTIF(F80:AJ80,"OD"))</f>
        <v/>
      </c>
      <c r="AR80" s="23" t="str">
        <f aca="false">IF($B80="","",COUNTIF($F$6:$AJ$6,"WO"))</f>
        <v/>
      </c>
      <c r="AS80" s="23" t="str">
        <f aca="false">IF($B80="","",COUNTIF($F$6:$AJ$6,"HO"))</f>
        <v/>
      </c>
      <c r="AT80" s="23" t="str">
        <f aca="false">IF($B80="","",SUMPRODUCT((F80:AJ80="")*$F$5:$AJ$5))</f>
        <v/>
      </c>
      <c r="AU80" s="37" t="str">
        <f aca="false">IF($B80="","",AM80+0.5*AL80)</f>
        <v/>
      </c>
      <c r="AV80" s="38" t="str">
        <f aca="false">IF($B80="","",IF(AT80=$M$2,"",$F$2-AU80))</f>
        <v/>
      </c>
    </row>
    <row r="81" customFormat="false" ht="15" hidden="false" customHeight="true" outlineLevel="0" collapsed="false">
      <c r="A81" s="35" t="str">
        <f aca="false">IF(Employees!B79="","",Employees!A79)</f>
        <v/>
      </c>
      <c r="B81" s="35" t="str">
        <f aca="false">IF(Employees!B79="","",Employees!B79)</f>
        <v/>
      </c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23" t="str">
        <f aca="false">IF($B81="","",COUNTIF(F81:AJ81,"P"))</f>
        <v/>
      </c>
      <c r="AL81" s="23" t="str">
        <f aca="false">IF($B81="","",COUNTIF(F81:AJ81,"HD"))</f>
        <v/>
      </c>
      <c r="AM81" s="23" t="str">
        <f aca="false">IF($B81="","",COUNTIF(F81:AJ81,"A"))</f>
        <v/>
      </c>
      <c r="AN81" s="23" t="str">
        <f aca="false">IF($B81="","",COUNTIF(F81:AJ81,"CL"))</f>
        <v/>
      </c>
      <c r="AO81" s="23" t="str">
        <f aca="false">IF($B81="","",COUNTIF(F81:AJ81,"SL"))</f>
        <v/>
      </c>
      <c r="AP81" s="23" t="str">
        <f aca="false">IF($B81="","",COUNTIF(F81:AJ81,"EL"))</f>
        <v/>
      </c>
      <c r="AQ81" s="23" t="str">
        <f aca="false">IF($B81="","",COUNTIF(F81:AJ81,"OD"))</f>
        <v/>
      </c>
      <c r="AR81" s="23" t="str">
        <f aca="false">IF($B81="","",COUNTIF($F$6:$AJ$6,"WO"))</f>
        <v/>
      </c>
      <c r="AS81" s="23" t="str">
        <f aca="false">IF($B81="","",COUNTIF($F$6:$AJ$6,"HO"))</f>
        <v/>
      </c>
      <c r="AT81" s="23" t="str">
        <f aca="false">IF($B81="","",SUMPRODUCT((F81:AJ81="")*$F$5:$AJ$5))</f>
        <v/>
      </c>
      <c r="AU81" s="37" t="str">
        <f aca="false">IF($B81="","",AM81+0.5*AL81)</f>
        <v/>
      </c>
      <c r="AV81" s="38" t="str">
        <f aca="false">IF($B81="","",IF(AT81=$M$2,"",$F$2-AU81))</f>
        <v/>
      </c>
    </row>
    <row r="82" customFormat="false" ht="15" hidden="false" customHeight="true" outlineLevel="0" collapsed="false">
      <c r="A82" s="35" t="str">
        <f aca="false">IF(Employees!B80="","",Employees!A80)</f>
        <v/>
      </c>
      <c r="B82" s="35" t="str">
        <f aca="false">IF(Employees!B80="","",Employees!B80)</f>
        <v/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23" t="str">
        <f aca="false">IF($B82="","",COUNTIF(F82:AJ82,"P"))</f>
        <v/>
      </c>
      <c r="AL82" s="23" t="str">
        <f aca="false">IF($B82="","",COUNTIF(F82:AJ82,"HD"))</f>
        <v/>
      </c>
      <c r="AM82" s="23" t="str">
        <f aca="false">IF($B82="","",COUNTIF(F82:AJ82,"A"))</f>
        <v/>
      </c>
      <c r="AN82" s="23" t="str">
        <f aca="false">IF($B82="","",COUNTIF(F82:AJ82,"CL"))</f>
        <v/>
      </c>
      <c r="AO82" s="23" t="str">
        <f aca="false">IF($B82="","",COUNTIF(F82:AJ82,"SL"))</f>
        <v/>
      </c>
      <c r="AP82" s="23" t="str">
        <f aca="false">IF($B82="","",COUNTIF(F82:AJ82,"EL"))</f>
        <v/>
      </c>
      <c r="AQ82" s="23" t="str">
        <f aca="false">IF($B82="","",COUNTIF(F82:AJ82,"OD"))</f>
        <v/>
      </c>
      <c r="AR82" s="23" t="str">
        <f aca="false">IF($B82="","",COUNTIF($F$6:$AJ$6,"WO"))</f>
        <v/>
      </c>
      <c r="AS82" s="23" t="str">
        <f aca="false">IF($B82="","",COUNTIF($F$6:$AJ$6,"HO"))</f>
        <v/>
      </c>
      <c r="AT82" s="23" t="str">
        <f aca="false">IF($B82="","",SUMPRODUCT((F82:AJ82="")*$F$5:$AJ$5))</f>
        <v/>
      </c>
      <c r="AU82" s="37" t="str">
        <f aca="false">IF($B82="","",AM82+0.5*AL82)</f>
        <v/>
      </c>
      <c r="AV82" s="38" t="str">
        <f aca="false">IF($B82="","",IF(AT82=$M$2,"",$F$2-AU82))</f>
        <v/>
      </c>
    </row>
    <row r="83" customFormat="false" ht="15" hidden="false" customHeight="true" outlineLevel="0" collapsed="false">
      <c r="A83" s="35" t="str">
        <f aca="false">IF(Employees!B81="","",Employees!A81)</f>
        <v/>
      </c>
      <c r="B83" s="35" t="str">
        <f aca="false">IF(Employees!B81="","",Employees!B81)</f>
        <v/>
      </c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23" t="str">
        <f aca="false">IF($B83="","",COUNTIF(F83:AJ83,"P"))</f>
        <v/>
      </c>
      <c r="AL83" s="23" t="str">
        <f aca="false">IF($B83="","",COUNTIF(F83:AJ83,"HD"))</f>
        <v/>
      </c>
      <c r="AM83" s="23" t="str">
        <f aca="false">IF($B83="","",COUNTIF(F83:AJ83,"A"))</f>
        <v/>
      </c>
      <c r="AN83" s="23" t="str">
        <f aca="false">IF($B83="","",COUNTIF(F83:AJ83,"CL"))</f>
        <v/>
      </c>
      <c r="AO83" s="23" t="str">
        <f aca="false">IF($B83="","",COUNTIF(F83:AJ83,"SL"))</f>
        <v/>
      </c>
      <c r="AP83" s="23" t="str">
        <f aca="false">IF($B83="","",COUNTIF(F83:AJ83,"EL"))</f>
        <v/>
      </c>
      <c r="AQ83" s="23" t="str">
        <f aca="false">IF($B83="","",COUNTIF(F83:AJ83,"OD"))</f>
        <v/>
      </c>
      <c r="AR83" s="23" t="str">
        <f aca="false">IF($B83="","",COUNTIF($F$6:$AJ$6,"WO"))</f>
        <v/>
      </c>
      <c r="AS83" s="23" t="str">
        <f aca="false">IF($B83="","",COUNTIF($F$6:$AJ$6,"HO"))</f>
        <v/>
      </c>
      <c r="AT83" s="23" t="str">
        <f aca="false">IF($B83="","",SUMPRODUCT((F83:AJ83="")*$F$5:$AJ$5))</f>
        <v/>
      </c>
      <c r="AU83" s="37" t="str">
        <f aca="false">IF($B83="","",AM83+0.5*AL83)</f>
        <v/>
      </c>
      <c r="AV83" s="38" t="str">
        <f aca="false">IF($B83="","",IF(AT83=$M$2,"",$F$2-AU83))</f>
        <v/>
      </c>
    </row>
    <row r="84" customFormat="false" ht="15" hidden="false" customHeight="true" outlineLevel="0" collapsed="false">
      <c r="A84" s="35" t="str">
        <f aca="false">IF(Employees!B82="","",Employees!A82)</f>
        <v/>
      </c>
      <c r="B84" s="35" t="str">
        <f aca="false">IF(Employees!B82="","",Employees!B82)</f>
        <v/>
      </c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23" t="str">
        <f aca="false">IF($B84="","",COUNTIF(F84:AJ84,"P"))</f>
        <v/>
      </c>
      <c r="AL84" s="23" t="str">
        <f aca="false">IF($B84="","",COUNTIF(F84:AJ84,"HD"))</f>
        <v/>
      </c>
      <c r="AM84" s="23" t="str">
        <f aca="false">IF($B84="","",COUNTIF(F84:AJ84,"A"))</f>
        <v/>
      </c>
      <c r="AN84" s="23" t="str">
        <f aca="false">IF($B84="","",COUNTIF(F84:AJ84,"CL"))</f>
        <v/>
      </c>
      <c r="AO84" s="23" t="str">
        <f aca="false">IF($B84="","",COUNTIF(F84:AJ84,"SL"))</f>
        <v/>
      </c>
      <c r="AP84" s="23" t="str">
        <f aca="false">IF($B84="","",COUNTIF(F84:AJ84,"EL"))</f>
        <v/>
      </c>
      <c r="AQ84" s="23" t="str">
        <f aca="false">IF($B84="","",COUNTIF(F84:AJ84,"OD"))</f>
        <v/>
      </c>
      <c r="AR84" s="23" t="str">
        <f aca="false">IF($B84="","",COUNTIF($F$6:$AJ$6,"WO"))</f>
        <v/>
      </c>
      <c r="AS84" s="23" t="str">
        <f aca="false">IF($B84="","",COUNTIF($F$6:$AJ$6,"HO"))</f>
        <v/>
      </c>
      <c r="AT84" s="23" t="str">
        <f aca="false">IF($B84="","",SUMPRODUCT((F84:AJ84="")*$F$5:$AJ$5))</f>
        <v/>
      </c>
      <c r="AU84" s="37" t="str">
        <f aca="false">IF($B84="","",AM84+0.5*AL84)</f>
        <v/>
      </c>
      <c r="AV84" s="38" t="str">
        <f aca="false">IF($B84="","",IF(AT84=$M$2,"",$F$2-AU84))</f>
        <v/>
      </c>
    </row>
    <row r="85" customFormat="false" ht="15" hidden="false" customHeight="true" outlineLevel="0" collapsed="false">
      <c r="A85" s="35" t="str">
        <f aca="false">IF(Employees!B83="","",Employees!A83)</f>
        <v/>
      </c>
      <c r="B85" s="35" t="str">
        <f aca="false">IF(Employees!B83="","",Employees!B83)</f>
        <v/>
      </c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23" t="str">
        <f aca="false">IF($B85="","",COUNTIF(F85:AJ85,"P"))</f>
        <v/>
      </c>
      <c r="AL85" s="23" t="str">
        <f aca="false">IF($B85="","",COUNTIF(F85:AJ85,"HD"))</f>
        <v/>
      </c>
      <c r="AM85" s="23" t="str">
        <f aca="false">IF($B85="","",COUNTIF(F85:AJ85,"A"))</f>
        <v/>
      </c>
      <c r="AN85" s="23" t="str">
        <f aca="false">IF($B85="","",COUNTIF(F85:AJ85,"CL"))</f>
        <v/>
      </c>
      <c r="AO85" s="23" t="str">
        <f aca="false">IF($B85="","",COUNTIF(F85:AJ85,"SL"))</f>
        <v/>
      </c>
      <c r="AP85" s="23" t="str">
        <f aca="false">IF($B85="","",COUNTIF(F85:AJ85,"EL"))</f>
        <v/>
      </c>
      <c r="AQ85" s="23" t="str">
        <f aca="false">IF($B85="","",COUNTIF(F85:AJ85,"OD"))</f>
        <v/>
      </c>
      <c r="AR85" s="23" t="str">
        <f aca="false">IF($B85="","",COUNTIF($F$6:$AJ$6,"WO"))</f>
        <v/>
      </c>
      <c r="AS85" s="23" t="str">
        <f aca="false">IF($B85="","",COUNTIF($F$6:$AJ$6,"HO"))</f>
        <v/>
      </c>
      <c r="AT85" s="23" t="str">
        <f aca="false">IF($B85="","",SUMPRODUCT((F85:AJ85="")*$F$5:$AJ$5))</f>
        <v/>
      </c>
      <c r="AU85" s="37" t="str">
        <f aca="false">IF($B85="","",AM85+0.5*AL85)</f>
        <v/>
      </c>
      <c r="AV85" s="38" t="str">
        <f aca="false">IF($B85="","",IF(AT85=$M$2,"",$F$2-AU85))</f>
        <v/>
      </c>
    </row>
    <row r="86" customFormat="false" ht="15" hidden="false" customHeight="true" outlineLevel="0" collapsed="false">
      <c r="A86" s="35" t="str">
        <f aca="false">IF(Employees!B84="","",Employees!A84)</f>
        <v/>
      </c>
      <c r="B86" s="35" t="str">
        <f aca="false">IF(Employees!B84="","",Employees!B84)</f>
        <v/>
      </c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23" t="str">
        <f aca="false">IF($B86="","",COUNTIF(F86:AJ86,"P"))</f>
        <v/>
      </c>
      <c r="AL86" s="23" t="str">
        <f aca="false">IF($B86="","",COUNTIF(F86:AJ86,"HD"))</f>
        <v/>
      </c>
      <c r="AM86" s="23" t="str">
        <f aca="false">IF($B86="","",COUNTIF(F86:AJ86,"A"))</f>
        <v/>
      </c>
      <c r="AN86" s="23" t="str">
        <f aca="false">IF($B86="","",COUNTIF(F86:AJ86,"CL"))</f>
        <v/>
      </c>
      <c r="AO86" s="23" t="str">
        <f aca="false">IF($B86="","",COUNTIF(F86:AJ86,"SL"))</f>
        <v/>
      </c>
      <c r="AP86" s="23" t="str">
        <f aca="false">IF($B86="","",COUNTIF(F86:AJ86,"EL"))</f>
        <v/>
      </c>
      <c r="AQ86" s="23" t="str">
        <f aca="false">IF($B86="","",COUNTIF(F86:AJ86,"OD"))</f>
        <v/>
      </c>
      <c r="AR86" s="23" t="str">
        <f aca="false">IF($B86="","",COUNTIF($F$6:$AJ$6,"WO"))</f>
        <v/>
      </c>
      <c r="AS86" s="23" t="str">
        <f aca="false">IF($B86="","",COUNTIF($F$6:$AJ$6,"HO"))</f>
        <v/>
      </c>
      <c r="AT86" s="23" t="str">
        <f aca="false">IF($B86="","",SUMPRODUCT((F86:AJ86="")*$F$5:$AJ$5))</f>
        <v/>
      </c>
      <c r="AU86" s="37" t="str">
        <f aca="false">IF($B86="","",AM86+0.5*AL86)</f>
        <v/>
      </c>
      <c r="AV86" s="38" t="str">
        <f aca="false">IF($B86="","",IF(AT86=$M$2,"",$F$2-AU86))</f>
        <v/>
      </c>
    </row>
    <row r="87" customFormat="false" ht="15" hidden="false" customHeight="true" outlineLevel="0" collapsed="false">
      <c r="A87" s="35" t="str">
        <f aca="false">IF(Employees!B85="","",Employees!A85)</f>
        <v/>
      </c>
      <c r="B87" s="35" t="str">
        <f aca="false">IF(Employees!B85="","",Employees!B85)</f>
        <v/>
      </c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23" t="str">
        <f aca="false">IF($B87="","",COUNTIF(F87:AJ87,"P"))</f>
        <v/>
      </c>
      <c r="AL87" s="23" t="str">
        <f aca="false">IF($B87="","",COUNTIF(F87:AJ87,"HD"))</f>
        <v/>
      </c>
      <c r="AM87" s="23" t="str">
        <f aca="false">IF($B87="","",COUNTIF(F87:AJ87,"A"))</f>
        <v/>
      </c>
      <c r="AN87" s="23" t="str">
        <f aca="false">IF($B87="","",COUNTIF(F87:AJ87,"CL"))</f>
        <v/>
      </c>
      <c r="AO87" s="23" t="str">
        <f aca="false">IF($B87="","",COUNTIF(F87:AJ87,"SL"))</f>
        <v/>
      </c>
      <c r="AP87" s="23" t="str">
        <f aca="false">IF($B87="","",COUNTIF(F87:AJ87,"EL"))</f>
        <v/>
      </c>
      <c r="AQ87" s="23" t="str">
        <f aca="false">IF($B87="","",COUNTIF(F87:AJ87,"OD"))</f>
        <v/>
      </c>
      <c r="AR87" s="23" t="str">
        <f aca="false">IF($B87="","",COUNTIF($F$6:$AJ$6,"WO"))</f>
        <v/>
      </c>
      <c r="AS87" s="23" t="str">
        <f aca="false">IF($B87="","",COUNTIF($F$6:$AJ$6,"HO"))</f>
        <v/>
      </c>
      <c r="AT87" s="23" t="str">
        <f aca="false">IF($B87="","",SUMPRODUCT((F87:AJ87="")*$F$5:$AJ$5))</f>
        <v/>
      </c>
      <c r="AU87" s="37" t="str">
        <f aca="false">IF($B87="","",AM87+0.5*AL87)</f>
        <v/>
      </c>
      <c r="AV87" s="38" t="str">
        <f aca="false">IF($B87="","",IF(AT87=$M$2,"",$F$2-AU87))</f>
        <v/>
      </c>
    </row>
    <row r="88" customFormat="false" ht="15" hidden="false" customHeight="true" outlineLevel="0" collapsed="false">
      <c r="A88" s="35" t="str">
        <f aca="false">IF(Employees!B86="","",Employees!A86)</f>
        <v/>
      </c>
      <c r="B88" s="35" t="str">
        <f aca="false">IF(Employees!B86="","",Employees!B86)</f>
        <v/>
      </c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23" t="str">
        <f aca="false">IF($B88="","",COUNTIF(F88:AJ88,"P"))</f>
        <v/>
      </c>
      <c r="AL88" s="23" t="str">
        <f aca="false">IF($B88="","",COUNTIF(F88:AJ88,"HD"))</f>
        <v/>
      </c>
      <c r="AM88" s="23" t="str">
        <f aca="false">IF($B88="","",COUNTIF(F88:AJ88,"A"))</f>
        <v/>
      </c>
      <c r="AN88" s="23" t="str">
        <f aca="false">IF($B88="","",COUNTIF(F88:AJ88,"CL"))</f>
        <v/>
      </c>
      <c r="AO88" s="23" t="str">
        <f aca="false">IF($B88="","",COUNTIF(F88:AJ88,"SL"))</f>
        <v/>
      </c>
      <c r="AP88" s="23" t="str">
        <f aca="false">IF($B88="","",COUNTIF(F88:AJ88,"EL"))</f>
        <v/>
      </c>
      <c r="AQ88" s="23" t="str">
        <f aca="false">IF($B88="","",COUNTIF(F88:AJ88,"OD"))</f>
        <v/>
      </c>
      <c r="AR88" s="23" t="str">
        <f aca="false">IF($B88="","",COUNTIF($F$6:$AJ$6,"WO"))</f>
        <v/>
      </c>
      <c r="AS88" s="23" t="str">
        <f aca="false">IF($B88="","",COUNTIF($F$6:$AJ$6,"HO"))</f>
        <v/>
      </c>
      <c r="AT88" s="23" t="str">
        <f aca="false">IF($B88="","",SUMPRODUCT((F88:AJ88="")*$F$5:$AJ$5))</f>
        <v/>
      </c>
      <c r="AU88" s="37" t="str">
        <f aca="false">IF($B88="","",AM88+0.5*AL88)</f>
        <v/>
      </c>
      <c r="AV88" s="38" t="str">
        <f aca="false">IF($B88="","",IF(AT88=$M$2,"",$F$2-AU88))</f>
        <v/>
      </c>
    </row>
    <row r="89" customFormat="false" ht="15" hidden="false" customHeight="true" outlineLevel="0" collapsed="false">
      <c r="A89" s="35" t="str">
        <f aca="false">IF(Employees!B87="","",Employees!A87)</f>
        <v/>
      </c>
      <c r="B89" s="35" t="str">
        <f aca="false">IF(Employees!B87="","",Employees!B87)</f>
        <v/>
      </c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23" t="str">
        <f aca="false">IF($B89="","",COUNTIF(F89:AJ89,"P"))</f>
        <v/>
      </c>
      <c r="AL89" s="23" t="str">
        <f aca="false">IF($B89="","",COUNTIF(F89:AJ89,"HD"))</f>
        <v/>
      </c>
      <c r="AM89" s="23" t="str">
        <f aca="false">IF($B89="","",COUNTIF(F89:AJ89,"A"))</f>
        <v/>
      </c>
      <c r="AN89" s="23" t="str">
        <f aca="false">IF($B89="","",COUNTIF(F89:AJ89,"CL"))</f>
        <v/>
      </c>
      <c r="AO89" s="23" t="str">
        <f aca="false">IF($B89="","",COUNTIF(F89:AJ89,"SL"))</f>
        <v/>
      </c>
      <c r="AP89" s="23" t="str">
        <f aca="false">IF($B89="","",COUNTIF(F89:AJ89,"EL"))</f>
        <v/>
      </c>
      <c r="AQ89" s="23" t="str">
        <f aca="false">IF($B89="","",COUNTIF(F89:AJ89,"OD"))</f>
        <v/>
      </c>
      <c r="AR89" s="23" t="str">
        <f aca="false">IF($B89="","",COUNTIF($F$6:$AJ$6,"WO"))</f>
        <v/>
      </c>
      <c r="AS89" s="23" t="str">
        <f aca="false">IF($B89="","",COUNTIF($F$6:$AJ$6,"HO"))</f>
        <v/>
      </c>
      <c r="AT89" s="23" t="str">
        <f aca="false">IF($B89="","",SUMPRODUCT((F89:AJ89="")*$F$5:$AJ$5))</f>
        <v/>
      </c>
      <c r="AU89" s="37" t="str">
        <f aca="false">IF($B89="","",AM89+0.5*AL89)</f>
        <v/>
      </c>
      <c r="AV89" s="38" t="str">
        <f aca="false">IF($B89="","",IF(AT89=$M$2,"",$F$2-AU89))</f>
        <v/>
      </c>
    </row>
    <row r="90" customFormat="false" ht="15" hidden="false" customHeight="true" outlineLevel="0" collapsed="false">
      <c r="A90" s="35" t="str">
        <f aca="false">IF(Employees!B88="","",Employees!A88)</f>
        <v/>
      </c>
      <c r="B90" s="35" t="str">
        <f aca="false">IF(Employees!B88="","",Employees!B88)</f>
        <v/>
      </c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23" t="str">
        <f aca="false">IF($B90="","",COUNTIF(F90:AJ90,"P"))</f>
        <v/>
      </c>
      <c r="AL90" s="23" t="str">
        <f aca="false">IF($B90="","",COUNTIF(F90:AJ90,"HD"))</f>
        <v/>
      </c>
      <c r="AM90" s="23" t="str">
        <f aca="false">IF($B90="","",COUNTIF(F90:AJ90,"A"))</f>
        <v/>
      </c>
      <c r="AN90" s="23" t="str">
        <f aca="false">IF($B90="","",COUNTIF(F90:AJ90,"CL"))</f>
        <v/>
      </c>
      <c r="AO90" s="23" t="str">
        <f aca="false">IF($B90="","",COUNTIF(F90:AJ90,"SL"))</f>
        <v/>
      </c>
      <c r="AP90" s="23" t="str">
        <f aca="false">IF($B90="","",COUNTIF(F90:AJ90,"EL"))</f>
        <v/>
      </c>
      <c r="AQ90" s="23" t="str">
        <f aca="false">IF($B90="","",COUNTIF(F90:AJ90,"OD"))</f>
        <v/>
      </c>
      <c r="AR90" s="23" t="str">
        <f aca="false">IF($B90="","",COUNTIF($F$6:$AJ$6,"WO"))</f>
        <v/>
      </c>
      <c r="AS90" s="23" t="str">
        <f aca="false">IF($B90="","",COUNTIF($F$6:$AJ$6,"HO"))</f>
        <v/>
      </c>
      <c r="AT90" s="23" t="str">
        <f aca="false">IF($B90="","",SUMPRODUCT((F90:AJ90="")*$F$5:$AJ$5))</f>
        <v/>
      </c>
      <c r="AU90" s="37" t="str">
        <f aca="false">IF($B90="","",AM90+0.5*AL90)</f>
        <v/>
      </c>
      <c r="AV90" s="38" t="str">
        <f aca="false">IF($B90="","",IF(AT90=$M$2,"",$F$2-AU90))</f>
        <v/>
      </c>
    </row>
    <row r="91" customFormat="false" ht="15" hidden="false" customHeight="true" outlineLevel="0" collapsed="false">
      <c r="A91" s="35" t="str">
        <f aca="false">IF(Employees!B89="","",Employees!A89)</f>
        <v/>
      </c>
      <c r="B91" s="35" t="str">
        <f aca="false">IF(Employees!B89="","",Employees!B89)</f>
        <v/>
      </c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23" t="str">
        <f aca="false">IF($B91="","",COUNTIF(F91:AJ91,"P"))</f>
        <v/>
      </c>
      <c r="AL91" s="23" t="str">
        <f aca="false">IF($B91="","",COUNTIF(F91:AJ91,"HD"))</f>
        <v/>
      </c>
      <c r="AM91" s="23" t="str">
        <f aca="false">IF($B91="","",COUNTIF(F91:AJ91,"A"))</f>
        <v/>
      </c>
      <c r="AN91" s="23" t="str">
        <f aca="false">IF($B91="","",COUNTIF(F91:AJ91,"CL"))</f>
        <v/>
      </c>
      <c r="AO91" s="23" t="str">
        <f aca="false">IF($B91="","",COUNTIF(F91:AJ91,"SL"))</f>
        <v/>
      </c>
      <c r="AP91" s="23" t="str">
        <f aca="false">IF($B91="","",COUNTIF(F91:AJ91,"EL"))</f>
        <v/>
      </c>
      <c r="AQ91" s="23" t="str">
        <f aca="false">IF($B91="","",COUNTIF(F91:AJ91,"OD"))</f>
        <v/>
      </c>
      <c r="AR91" s="23" t="str">
        <f aca="false">IF($B91="","",COUNTIF($F$6:$AJ$6,"WO"))</f>
        <v/>
      </c>
      <c r="AS91" s="23" t="str">
        <f aca="false">IF($B91="","",COUNTIF($F$6:$AJ$6,"HO"))</f>
        <v/>
      </c>
      <c r="AT91" s="23" t="str">
        <f aca="false">IF($B91="","",SUMPRODUCT((F91:AJ91="")*$F$5:$AJ$5))</f>
        <v/>
      </c>
      <c r="AU91" s="37" t="str">
        <f aca="false">IF($B91="","",AM91+0.5*AL91)</f>
        <v/>
      </c>
      <c r="AV91" s="38" t="str">
        <f aca="false">IF($B91="","",IF(AT91=$M$2,"",$F$2-AU91))</f>
        <v/>
      </c>
    </row>
    <row r="92" customFormat="false" ht="15" hidden="false" customHeight="true" outlineLevel="0" collapsed="false">
      <c r="A92" s="35" t="str">
        <f aca="false">IF(Employees!B90="","",Employees!A90)</f>
        <v/>
      </c>
      <c r="B92" s="35" t="str">
        <f aca="false">IF(Employees!B90="","",Employees!B90)</f>
        <v/>
      </c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23" t="str">
        <f aca="false">IF($B92="","",COUNTIF(F92:AJ92,"P"))</f>
        <v/>
      </c>
      <c r="AL92" s="23" t="str">
        <f aca="false">IF($B92="","",COUNTIF(F92:AJ92,"HD"))</f>
        <v/>
      </c>
      <c r="AM92" s="23" t="str">
        <f aca="false">IF($B92="","",COUNTIF(F92:AJ92,"A"))</f>
        <v/>
      </c>
      <c r="AN92" s="23" t="str">
        <f aca="false">IF($B92="","",COUNTIF(F92:AJ92,"CL"))</f>
        <v/>
      </c>
      <c r="AO92" s="23" t="str">
        <f aca="false">IF($B92="","",COUNTIF(F92:AJ92,"SL"))</f>
        <v/>
      </c>
      <c r="AP92" s="23" t="str">
        <f aca="false">IF($B92="","",COUNTIF(F92:AJ92,"EL"))</f>
        <v/>
      </c>
      <c r="AQ92" s="23" t="str">
        <f aca="false">IF($B92="","",COUNTIF(F92:AJ92,"OD"))</f>
        <v/>
      </c>
      <c r="AR92" s="23" t="str">
        <f aca="false">IF($B92="","",COUNTIF($F$6:$AJ$6,"WO"))</f>
        <v/>
      </c>
      <c r="AS92" s="23" t="str">
        <f aca="false">IF($B92="","",COUNTIF($F$6:$AJ$6,"HO"))</f>
        <v/>
      </c>
      <c r="AT92" s="23" t="str">
        <f aca="false">IF($B92="","",SUMPRODUCT((F92:AJ92="")*$F$5:$AJ$5))</f>
        <v/>
      </c>
      <c r="AU92" s="37" t="str">
        <f aca="false">IF($B92="","",AM92+0.5*AL92)</f>
        <v/>
      </c>
      <c r="AV92" s="38" t="str">
        <f aca="false">IF($B92="","",IF(AT92=$M$2,"",$F$2-AU92))</f>
        <v/>
      </c>
    </row>
    <row r="93" customFormat="false" ht="15" hidden="false" customHeight="true" outlineLevel="0" collapsed="false">
      <c r="A93" s="35" t="str">
        <f aca="false">IF(Employees!B91="","",Employees!A91)</f>
        <v/>
      </c>
      <c r="B93" s="35" t="str">
        <f aca="false">IF(Employees!B91="","",Employees!B91)</f>
        <v/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23" t="str">
        <f aca="false">IF($B93="","",COUNTIF(F93:AJ93,"P"))</f>
        <v/>
      </c>
      <c r="AL93" s="23" t="str">
        <f aca="false">IF($B93="","",COUNTIF(F93:AJ93,"HD"))</f>
        <v/>
      </c>
      <c r="AM93" s="23" t="str">
        <f aca="false">IF($B93="","",COUNTIF(F93:AJ93,"A"))</f>
        <v/>
      </c>
      <c r="AN93" s="23" t="str">
        <f aca="false">IF($B93="","",COUNTIF(F93:AJ93,"CL"))</f>
        <v/>
      </c>
      <c r="AO93" s="23" t="str">
        <f aca="false">IF($B93="","",COUNTIF(F93:AJ93,"SL"))</f>
        <v/>
      </c>
      <c r="AP93" s="23" t="str">
        <f aca="false">IF($B93="","",COUNTIF(F93:AJ93,"EL"))</f>
        <v/>
      </c>
      <c r="AQ93" s="23" t="str">
        <f aca="false">IF($B93="","",COUNTIF(F93:AJ93,"OD"))</f>
        <v/>
      </c>
      <c r="AR93" s="23" t="str">
        <f aca="false">IF($B93="","",COUNTIF($F$6:$AJ$6,"WO"))</f>
        <v/>
      </c>
      <c r="AS93" s="23" t="str">
        <f aca="false">IF($B93="","",COUNTIF($F$6:$AJ$6,"HO"))</f>
        <v/>
      </c>
      <c r="AT93" s="23" t="str">
        <f aca="false">IF($B93="","",SUMPRODUCT((F93:AJ93="")*$F$5:$AJ$5))</f>
        <v/>
      </c>
      <c r="AU93" s="37" t="str">
        <f aca="false">IF($B93="","",AM93+0.5*AL93)</f>
        <v/>
      </c>
      <c r="AV93" s="38" t="str">
        <f aca="false">IF($B93="","",IF(AT93=$M$2,"",$F$2-AU93))</f>
        <v/>
      </c>
    </row>
    <row r="94" customFormat="false" ht="15" hidden="false" customHeight="true" outlineLevel="0" collapsed="false">
      <c r="A94" s="35" t="str">
        <f aca="false">IF(Employees!B92="","",Employees!A92)</f>
        <v/>
      </c>
      <c r="B94" s="35" t="str">
        <f aca="false">IF(Employees!B92="","",Employees!B92)</f>
        <v/>
      </c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23" t="str">
        <f aca="false">IF($B94="","",COUNTIF(F94:AJ94,"P"))</f>
        <v/>
      </c>
      <c r="AL94" s="23" t="str">
        <f aca="false">IF($B94="","",COUNTIF(F94:AJ94,"HD"))</f>
        <v/>
      </c>
      <c r="AM94" s="23" t="str">
        <f aca="false">IF($B94="","",COUNTIF(F94:AJ94,"A"))</f>
        <v/>
      </c>
      <c r="AN94" s="23" t="str">
        <f aca="false">IF($B94="","",COUNTIF(F94:AJ94,"CL"))</f>
        <v/>
      </c>
      <c r="AO94" s="23" t="str">
        <f aca="false">IF($B94="","",COUNTIF(F94:AJ94,"SL"))</f>
        <v/>
      </c>
      <c r="AP94" s="23" t="str">
        <f aca="false">IF($B94="","",COUNTIF(F94:AJ94,"EL"))</f>
        <v/>
      </c>
      <c r="AQ94" s="23" t="str">
        <f aca="false">IF($B94="","",COUNTIF(F94:AJ94,"OD"))</f>
        <v/>
      </c>
      <c r="AR94" s="23" t="str">
        <f aca="false">IF($B94="","",COUNTIF($F$6:$AJ$6,"WO"))</f>
        <v/>
      </c>
      <c r="AS94" s="23" t="str">
        <f aca="false">IF($B94="","",COUNTIF($F$6:$AJ$6,"HO"))</f>
        <v/>
      </c>
      <c r="AT94" s="23" t="str">
        <f aca="false">IF($B94="","",SUMPRODUCT((F94:AJ94="")*$F$5:$AJ$5))</f>
        <v/>
      </c>
      <c r="AU94" s="37" t="str">
        <f aca="false">IF($B94="","",AM94+0.5*AL94)</f>
        <v/>
      </c>
      <c r="AV94" s="38" t="str">
        <f aca="false">IF($B94="","",IF(AT94=$M$2,"",$F$2-AU94))</f>
        <v/>
      </c>
    </row>
    <row r="95" customFormat="false" ht="15" hidden="false" customHeight="true" outlineLevel="0" collapsed="false">
      <c r="A95" s="35" t="str">
        <f aca="false">IF(Employees!B93="","",Employees!A93)</f>
        <v/>
      </c>
      <c r="B95" s="35" t="str">
        <f aca="false">IF(Employees!B93="","",Employees!B93)</f>
        <v/>
      </c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23" t="str">
        <f aca="false">IF($B95="","",COUNTIF(F95:AJ95,"P"))</f>
        <v/>
      </c>
      <c r="AL95" s="23" t="str">
        <f aca="false">IF($B95="","",COUNTIF(F95:AJ95,"HD"))</f>
        <v/>
      </c>
      <c r="AM95" s="23" t="str">
        <f aca="false">IF($B95="","",COUNTIF(F95:AJ95,"A"))</f>
        <v/>
      </c>
      <c r="AN95" s="23" t="str">
        <f aca="false">IF($B95="","",COUNTIF(F95:AJ95,"CL"))</f>
        <v/>
      </c>
      <c r="AO95" s="23" t="str">
        <f aca="false">IF($B95="","",COUNTIF(F95:AJ95,"SL"))</f>
        <v/>
      </c>
      <c r="AP95" s="23" t="str">
        <f aca="false">IF($B95="","",COUNTIF(F95:AJ95,"EL"))</f>
        <v/>
      </c>
      <c r="AQ95" s="23" t="str">
        <f aca="false">IF($B95="","",COUNTIF(F95:AJ95,"OD"))</f>
        <v/>
      </c>
      <c r="AR95" s="23" t="str">
        <f aca="false">IF($B95="","",COUNTIF($F$6:$AJ$6,"WO"))</f>
        <v/>
      </c>
      <c r="AS95" s="23" t="str">
        <f aca="false">IF($B95="","",COUNTIF($F$6:$AJ$6,"HO"))</f>
        <v/>
      </c>
      <c r="AT95" s="23" t="str">
        <f aca="false">IF($B95="","",SUMPRODUCT((F95:AJ95="")*$F$5:$AJ$5))</f>
        <v/>
      </c>
      <c r="AU95" s="37" t="str">
        <f aca="false">IF($B95="","",AM95+0.5*AL95)</f>
        <v/>
      </c>
      <c r="AV95" s="38" t="str">
        <f aca="false">IF($B95="","",IF(AT95=$M$2,"",$F$2-AU95))</f>
        <v/>
      </c>
    </row>
    <row r="96" customFormat="false" ht="15" hidden="false" customHeight="true" outlineLevel="0" collapsed="false">
      <c r="A96" s="35" t="str">
        <f aca="false">IF(Employees!B94="","",Employees!A94)</f>
        <v/>
      </c>
      <c r="B96" s="35" t="str">
        <f aca="false">IF(Employees!B94="","",Employees!B94)</f>
        <v/>
      </c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23" t="str">
        <f aca="false">IF($B96="","",COUNTIF(F96:AJ96,"P"))</f>
        <v/>
      </c>
      <c r="AL96" s="23" t="str">
        <f aca="false">IF($B96="","",COUNTIF(F96:AJ96,"HD"))</f>
        <v/>
      </c>
      <c r="AM96" s="23" t="str">
        <f aca="false">IF($B96="","",COUNTIF(F96:AJ96,"A"))</f>
        <v/>
      </c>
      <c r="AN96" s="23" t="str">
        <f aca="false">IF($B96="","",COUNTIF(F96:AJ96,"CL"))</f>
        <v/>
      </c>
      <c r="AO96" s="23" t="str">
        <f aca="false">IF($B96="","",COUNTIF(F96:AJ96,"SL"))</f>
        <v/>
      </c>
      <c r="AP96" s="23" t="str">
        <f aca="false">IF($B96="","",COUNTIF(F96:AJ96,"EL"))</f>
        <v/>
      </c>
      <c r="AQ96" s="23" t="str">
        <f aca="false">IF($B96="","",COUNTIF(F96:AJ96,"OD"))</f>
        <v/>
      </c>
      <c r="AR96" s="23" t="str">
        <f aca="false">IF($B96="","",COUNTIF($F$6:$AJ$6,"WO"))</f>
        <v/>
      </c>
      <c r="AS96" s="23" t="str">
        <f aca="false">IF($B96="","",COUNTIF($F$6:$AJ$6,"HO"))</f>
        <v/>
      </c>
      <c r="AT96" s="23" t="str">
        <f aca="false">IF($B96="","",SUMPRODUCT((F96:AJ96="")*$F$5:$AJ$5))</f>
        <v/>
      </c>
      <c r="AU96" s="37" t="str">
        <f aca="false">IF($B96="","",AM96+0.5*AL96)</f>
        <v/>
      </c>
      <c r="AV96" s="38" t="str">
        <f aca="false">IF($B96="","",IF(AT96=$M$2,"",$F$2-AU96))</f>
        <v/>
      </c>
    </row>
    <row r="97" customFormat="false" ht="15" hidden="false" customHeight="true" outlineLevel="0" collapsed="false">
      <c r="A97" s="35" t="str">
        <f aca="false">IF(Employees!B95="","",Employees!A95)</f>
        <v/>
      </c>
      <c r="B97" s="35" t="str">
        <f aca="false">IF(Employees!B95="","",Employees!B95)</f>
        <v/>
      </c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23" t="str">
        <f aca="false">IF($B97="","",COUNTIF(F97:AJ97,"P"))</f>
        <v/>
      </c>
      <c r="AL97" s="23" t="str">
        <f aca="false">IF($B97="","",COUNTIF(F97:AJ97,"HD"))</f>
        <v/>
      </c>
      <c r="AM97" s="23" t="str">
        <f aca="false">IF($B97="","",COUNTIF(F97:AJ97,"A"))</f>
        <v/>
      </c>
      <c r="AN97" s="23" t="str">
        <f aca="false">IF($B97="","",COUNTIF(F97:AJ97,"CL"))</f>
        <v/>
      </c>
      <c r="AO97" s="23" t="str">
        <f aca="false">IF($B97="","",COUNTIF(F97:AJ97,"SL"))</f>
        <v/>
      </c>
      <c r="AP97" s="23" t="str">
        <f aca="false">IF($B97="","",COUNTIF(F97:AJ97,"EL"))</f>
        <v/>
      </c>
      <c r="AQ97" s="23" t="str">
        <f aca="false">IF($B97="","",COUNTIF(F97:AJ97,"OD"))</f>
        <v/>
      </c>
      <c r="AR97" s="23" t="str">
        <f aca="false">IF($B97="","",COUNTIF($F$6:$AJ$6,"WO"))</f>
        <v/>
      </c>
      <c r="AS97" s="23" t="str">
        <f aca="false">IF($B97="","",COUNTIF($F$6:$AJ$6,"HO"))</f>
        <v/>
      </c>
      <c r="AT97" s="23" t="str">
        <f aca="false">IF($B97="","",SUMPRODUCT((F97:AJ97="")*$F$5:$AJ$5))</f>
        <v/>
      </c>
      <c r="AU97" s="37" t="str">
        <f aca="false">IF($B97="","",AM97+0.5*AL97)</f>
        <v/>
      </c>
      <c r="AV97" s="38" t="str">
        <f aca="false">IF($B97="","",IF(AT97=$M$2,"",$F$2-AU97))</f>
        <v/>
      </c>
    </row>
    <row r="98" customFormat="false" ht="15" hidden="false" customHeight="true" outlineLevel="0" collapsed="false">
      <c r="A98" s="35" t="str">
        <f aca="false">IF(Employees!B96="","",Employees!A96)</f>
        <v/>
      </c>
      <c r="B98" s="35" t="str">
        <f aca="false">IF(Employees!B96="","",Employees!B96)</f>
        <v/>
      </c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23" t="str">
        <f aca="false">IF($B98="","",COUNTIF(F98:AJ98,"P"))</f>
        <v/>
      </c>
      <c r="AL98" s="23" t="str">
        <f aca="false">IF($B98="","",COUNTIF(F98:AJ98,"HD"))</f>
        <v/>
      </c>
      <c r="AM98" s="23" t="str">
        <f aca="false">IF($B98="","",COUNTIF(F98:AJ98,"A"))</f>
        <v/>
      </c>
      <c r="AN98" s="23" t="str">
        <f aca="false">IF($B98="","",COUNTIF(F98:AJ98,"CL"))</f>
        <v/>
      </c>
      <c r="AO98" s="23" t="str">
        <f aca="false">IF($B98="","",COUNTIF(F98:AJ98,"SL"))</f>
        <v/>
      </c>
      <c r="AP98" s="23" t="str">
        <f aca="false">IF($B98="","",COUNTIF(F98:AJ98,"EL"))</f>
        <v/>
      </c>
      <c r="AQ98" s="23" t="str">
        <f aca="false">IF($B98="","",COUNTIF(F98:AJ98,"OD"))</f>
        <v/>
      </c>
      <c r="AR98" s="23" t="str">
        <f aca="false">IF($B98="","",COUNTIF($F$6:$AJ$6,"WO"))</f>
        <v/>
      </c>
      <c r="AS98" s="23" t="str">
        <f aca="false">IF($B98="","",COUNTIF($F$6:$AJ$6,"HO"))</f>
        <v/>
      </c>
      <c r="AT98" s="23" t="str">
        <f aca="false">IF($B98="","",SUMPRODUCT((F98:AJ98="")*$F$5:$AJ$5))</f>
        <v/>
      </c>
      <c r="AU98" s="37" t="str">
        <f aca="false">IF($B98="","",AM98+0.5*AL98)</f>
        <v/>
      </c>
      <c r="AV98" s="38" t="str">
        <f aca="false">IF($B98="","",IF(AT98=$M$2,"",$F$2-AU98))</f>
        <v/>
      </c>
    </row>
    <row r="99" customFormat="false" ht="15" hidden="false" customHeight="true" outlineLevel="0" collapsed="false">
      <c r="A99" s="35" t="str">
        <f aca="false">IF(Employees!B97="","",Employees!A97)</f>
        <v/>
      </c>
      <c r="B99" s="35" t="str">
        <f aca="false">IF(Employees!B97="","",Employees!B97)</f>
        <v/>
      </c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23" t="str">
        <f aca="false">IF($B99="","",COUNTIF(F99:AJ99,"P"))</f>
        <v/>
      </c>
      <c r="AL99" s="23" t="str">
        <f aca="false">IF($B99="","",COUNTIF(F99:AJ99,"HD"))</f>
        <v/>
      </c>
      <c r="AM99" s="23" t="str">
        <f aca="false">IF($B99="","",COUNTIF(F99:AJ99,"A"))</f>
        <v/>
      </c>
      <c r="AN99" s="23" t="str">
        <f aca="false">IF($B99="","",COUNTIF(F99:AJ99,"CL"))</f>
        <v/>
      </c>
      <c r="AO99" s="23" t="str">
        <f aca="false">IF($B99="","",COUNTIF(F99:AJ99,"SL"))</f>
        <v/>
      </c>
      <c r="AP99" s="23" t="str">
        <f aca="false">IF($B99="","",COUNTIF(F99:AJ99,"EL"))</f>
        <v/>
      </c>
      <c r="AQ99" s="23" t="str">
        <f aca="false">IF($B99="","",COUNTIF(F99:AJ99,"OD"))</f>
        <v/>
      </c>
      <c r="AR99" s="23" t="str">
        <f aca="false">IF($B99="","",COUNTIF($F$6:$AJ$6,"WO"))</f>
        <v/>
      </c>
      <c r="AS99" s="23" t="str">
        <f aca="false">IF($B99="","",COUNTIF($F$6:$AJ$6,"HO"))</f>
        <v/>
      </c>
      <c r="AT99" s="23" t="str">
        <f aca="false">IF($B99="","",SUMPRODUCT((F99:AJ99="")*$F$5:$AJ$5))</f>
        <v/>
      </c>
      <c r="AU99" s="37" t="str">
        <f aca="false">IF($B99="","",AM99+0.5*AL99)</f>
        <v/>
      </c>
      <c r="AV99" s="38" t="str">
        <f aca="false">IF($B99="","",IF(AT99=$M$2,"",$F$2-AU99))</f>
        <v/>
      </c>
    </row>
    <row r="100" customFormat="false" ht="15" hidden="false" customHeight="true" outlineLevel="0" collapsed="false">
      <c r="A100" s="35" t="str">
        <f aca="false">IF(Employees!B98="","",Employees!A98)</f>
        <v/>
      </c>
      <c r="B100" s="35" t="str">
        <f aca="false">IF(Employees!B98="","",Employees!B98)</f>
        <v/>
      </c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23" t="str">
        <f aca="false">IF($B100="","",COUNTIF(F100:AJ100,"P"))</f>
        <v/>
      </c>
      <c r="AL100" s="23" t="str">
        <f aca="false">IF($B100="","",COUNTIF(F100:AJ100,"HD"))</f>
        <v/>
      </c>
      <c r="AM100" s="23" t="str">
        <f aca="false">IF($B100="","",COUNTIF(F100:AJ100,"A"))</f>
        <v/>
      </c>
      <c r="AN100" s="23" t="str">
        <f aca="false">IF($B100="","",COUNTIF(F100:AJ100,"CL"))</f>
        <v/>
      </c>
      <c r="AO100" s="23" t="str">
        <f aca="false">IF($B100="","",COUNTIF(F100:AJ100,"SL"))</f>
        <v/>
      </c>
      <c r="AP100" s="23" t="str">
        <f aca="false">IF($B100="","",COUNTIF(F100:AJ100,"EL"))</f>
        <v/>
      </c>
      <c r="AQ100" s="23" t="str">
        <f aca="false">IF($B100="","",COUNTIF(F100:AJ100,"OD"))</f>
        <v/>
      </c>
      <c r="AR100" s="23" t="str">
        <f aca="false">IF($B100="","",COUNTIF($F$6:$AJ$6,"WO"))</f>
        <v/>
      </c>
      <c r="AS100" s="23" t="str">
        <f aca="false">IF($B100="","",COUNTIF($F$6:$AJ$6,"HO"))</f>
        <v/>
      </c>
      <c r="AT100" s="23" t="str">
        <f aca="false">IF($B100="","",SUMPRODUCT((F100:AJ100="")*$F$5:$AJ$5))</f>
        <v/>
      </c>
      <c r="AU100" s="37" t="str">
        <f aca="false">IF($B100="","",AM100+0.5*AL100)</f>
        <v/>
      </c>
      <c r="AV100" s="38" t="str">
        <f aca="false">IF($B100="","",IF(AT100=$M$2,"",$F$2-AU100))</f>
        <v/>
      </c>
    </row>
    <row r="101" customFormat="false" ht="15" hidden="false" customHeight="true" outlineLevel="0" collapsed="false">
      <c r="A101" s="35" t="str">
        <f aca="false">IF(Employees!B99="","",Employees!A99)</f>
        <v/>
      </c>
      <c r="B101" s="35" t="str">
        <f aca="false">IF(Employees!B99="","",Employees!B99)</f>
        <v/>
      </c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23" t="str">
        <f aca="false">IF($B101="","",COUNTIF(F101:AJ101,"P"))</f>
        <v/>
      </c>
      <c r="AL101" s="23" t="str">
        <f aca="false">IF($B101="","",COUNTIF(F101:AJ101,"HD"))</f>
        <v/>
      </c>
      <c r="AM101" s="23" t="str">
        <f aca="false">IF($B101="","",COUNTIF(F101:AJ101,"A"))</f>
        <v/>
      </c>
      <c r="AN101" s="23" t="str">
        <f aca="false">IF($B101="","",COUNTIF(F101:AJ101,"CL"))</f>
        <v/>
      </c>
      <c r="AO101" s="23" t="str">
        <f aca="false">IF($B101="","",COUNTIF(F101:AJ101,"SL"))</f>
        <v/>
      </c>
      <c r="AP101" s="23" t="str">
        <f aca="false">IF($B101="","",COUNTIF(F101:AJ101,"EL"))</f>
        <v/>
      </c>
      <c r="AQ101" s="23" t="str">
        <f aca="false">IF($B101="","",COUNTIF(F101:AJ101,"OD"))</f>
        <v/>
      </c>
      <c r="AR101" s="23" t="str">
        <f aca="false">IF($B101="","",COUNTIF($F$6:$AJ$6,"WO"))</f>
        <v/>
      </c>
      <c r="AS101" s="23" t="str">
        <f aca="false">IF($B101="","",COUNTIF($F$6:$AJ$6,"HO"))</f>
        <v/>
      </c>
      <c r="AT101" s="23" t="str">
        <f aca="false">IF($B101="","",SUMPRODUCT((F101:AJ101="")*$F$5:$AJ$5))</f>
        <v/>
      </c>
      <c r="AU101" s="37" t="str">
        <f aca="false">IF($B101="","",AM101+0.5*AL101)</f>
        <v/>
      </c>
      <c r="AV101" s="38" t="str">
        <f aca="false">IF($B101="","",IF(AT101=$M$2,"",$F$2-AU101))</f>
        <v/>
      </c>
    </row>
    <row r="102" customFormat="false" ht="15" hidden="false" customHeight="true" outlineLevel="0" collapsed="false">
      <c r="A102" s="35" t="str">
        <f aca="false">IF(Employees!B100="","",Employees!A100)</f>
        <v/>
      </c>
      <c r="B102" s="35" t="str">
        <f aca="false">IF(Employees!B100="","",Employees!B100)</f>
        <v/>
      </c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23" t="str">
        <f aca="false">IF($B102="","",COUNTIF(F102:AJ102,"P"))</f>
        <v/>
      </c>
      <c r="AL102" s="23" t="str">
        <f aca="false">IF($B102="","",COUNTIF(F102:AJ102,"HD"))</f>
        <v/>
      </c>
      <c r="AM102" s="23" t="str">
        <f aca="false">IF($B102="","",COUNTIF(F102:AJ102,"A"))</f>
        <v/>
      </c>
      <c r="AN102" s="23" t="str">
        <f aca="false">IF($B102="","",COUNTIF(F102:AJ102,"CL"))</f>
        <v/>
      </c>
      <c r="AO102" s="23" t="str">
        <f aca="false">IF($B102="","",COUNTIF(F102:AJ102,"SL"))</f>
        <v/>
      </c>
      <c r="AP102" s="23" t="str">
        <f aca="false">IF($B102="","",COUNTIF(F102:AJ102,"EL"))</f>
        <v/>
      </c>
      <c r="AQ102" s="23" t="str">
        <f aca="false">IF($B102="","",COUNTIF(F102:AJ102,"OD"))</f>
        <v/>
      </c>
      <c r="AR102" s="23" t="str">
        <f aca="false">IF($B102="","",COUNTIF($F$6:$AJ$6,"WO"))</f>
        <v/>
      </c>
      <c r="AS102" s="23" t="str">
        <f aca="false">IF($B102="","",COUNTIF($F$6:$AJ$6,"HO"))</f>
        <v/>
      </c>
      <c r="AT102" s="23" t="str">
        <f aca="false">IF($B102="","",SUMPRODUCT((F102:AJ102="")*$F$5:$AJ$5))</f>
        <v/>
      </c>
      <c r="AU102" s="37" t="str">
        <f aca="false">IF($B102="","",AM102+0.5*AL102)</f>
        <v/>
      </c>
      <c r="AV102" s="38" t="str">
        <f aca="false">IF($B102="","",IF(AT102=$M$2,"",$F$2-AU102))</f>
        <v/>
      </c>
    </row>
    <row r="103" customFormat="false" ht="15" hidden="false" customHeight="true" outlineLevel="0" collapsed="false">
      <c r="A103" s="35" t="str">
        <f aca="false">IF(Employees!B101="","",Employees!A101)</f>
        <v/>
      </c>
      <c r="B103" s="35" t="str">
        <f aca="false">IF(Employees!B101="","",Employees!B101)</f>
        <v/>
      </c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23" t="str">
        <f aca="false">IF($B103="","",COUNTIF(F103:AJ103,"P"))</f>
        <v/>
      </c>
      <c r="AL103" s="23" t="str">
        <f aca="false">IF($B103="","",COUNTIF(F103:AJ103,"HD"))</f>
        <v/>
      </c>
      <c r="AM103" s="23" t="str">
        <f aca="false">IF($B103="","",COUNTIF(F103:AJ103,"A"))</f>
        <v/>
      </c>
      <c r="AN103" s="23" t="str">
        <f aca="false">IF($B103="","",COUNTIF(F103:AJ103,"CL"))</f>
        <v/>
      </c>
      <c r="AO103" s="23" t="str">
        <f aca="false">IF($B103="","",COUNTIF(F103:AJ103,"SL"))</f>
        <v/>
      </c>
      <c r="AP103" s="23" t="str">
        <f aca="false">IF($B103="","",COUNTIF(F103:AJ103,"EL"))</f>
        <v/>
      </c>
      <c r="AQ103" s="23" t="str">
        <f aca="false">IF($B103="","",COUNTIF(F103:AJ103,"OD"))</f>
        <v/>
      </c>
      <c r="AR103" s="23" t="str">
        <f aca="false">IF($B103="","",COUNTIF($F$6:$AJ$6,"WO"))</f>
        <v/>
      </c>
      <c r="AS103" s="23" t="str">
        <f aca="false">IF($B103="","",COUNTIF($F$6:$AJ$6,"HO"))</f>
        <v/>
      </c>
      <c r="AT103" s="23" t="str">
        <f aca="false">IF($B103="","",SUMPRODUCT((F103:AJ103="")*$F$5:$AJ$5))</f>
        <v/>
      </c>
      <c r="AU103" s="37" t="str">
        <f aca="false">IF($B103="","",AM103+0.5*AL103)</f>
        <v/>
      </c>
      <c r="AV103" s="38" t="str">
        <f aca="false">IF($B103="","",IF(AT103=$M$2,"",$F$2-AU103))</f>
        <v/>
      </c>
    </row>
    <row r="104" customFormat="false" ht="15" hidden="false" customHeight="true" outlineLevel="0" collapsed="false">
      <c r="A104" s="35" t="str">
        <f aca="false">IF(Employees!B102="","",Employees!A102)</f>
        <v/>
      </c>
      <c r="B104" s="35" t="str">
        <f aca="false">IF(Employees!B102="","",Employees!B102)</f>
        <v/>
      </c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23" t="str">
        <f aca="false">IF($B104="","",COUNTIF(F104:AJ104,"P"))</f>
        <v/>
      </c>
      <c r="AL104" s="23" t="str">
        <f aca="false">IF($B104="","",COUNTIF(F104:AJ104,"HD"))</f>
        <v/>
      </c>
      <c r="AM104" s="23" t="str">
        <f aca="false">IF($B104="","",COUNTIF(F104:AJ104,"A"))</f>
        <v/>
      </c>
      <c r="AN104" s="23" t="str">
        <f aca="false">IF($B104="","",COUNTIF(F104:AJ104,"CL"))</f>
        <v/>
      </c>
      <c r="AO104" s="23" t="str">
        <f aca="false">IF($B104="","",COUNTIF(F104:AJ104,"SL"))</f>
        <v/>
      </c>
      <c r="AP104" s="23" t="str">
        <f aca="false">IF($B104="","",COUNTIF(F104:AJ104,"EL"))</f>
        <v/>
      </c>
      <c r="AQ104" s="23" t="str">
        <f aca="false">IF($B104="","",COUNTIF(F104:AJ104,"OD"))</f>
        <v/>
      </c>
      <c r="AR104" s="23" t="str">
        <f aca="false">IF($B104="","",COUNTIF($F$6:$AJ$6,"WO"))</f>
        <v/>
      </c>
      <c r="AS104" s="23" t="str">
        <f aca="false">IF($B104="","",COUNTIF($F$6:$AJ$6,"HO"))</f>
        <v/>
      </c>
      <c r="AT104" s="23" t="str">
        <f aca="false">IF($B104="","",SUMPRODUCT((F104:AJ104="")*$F$5:$AJ$5))</f>
        <v/>
      </c>
      <c r="AU104" s="37" t="str">
        <f aca="false">IF($B104="","",AM104+0.5*AL104)</f>
        <v/>
      </c>
      <c r="AV104" s="38" t="str">
        <f aca="false">IF($B104="","",IF(AT104=$M$2,"",$F$2-AU104))</f>
        <v/>
      </c>
    </row>
    <row r="105" customFormat="false" ht="15" hidden="false" customHeight="true" outlineLevel="0" collapsed="false">
      <c r="A105" s="35" t="str">
        <f aca="false">IF(Employees!B103="","",Employees!A103)</f>
        <v/>
      </c>
      <c r="B105" s="35" t="str">
        <f aca="false">IF(Employees!B103="","",Employees!B103)</f>
        <v/>
      </c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23" t="str">
        <f aca="false">IF($B105="","",COUNTIF(F105:AJ105,"P"))</f>
        <v/>
      </c>
      <c r="AL105" s="23" t="str">
        <f aca="false">IF($B105="","",COUNTIF(F105:AJ105,"HD"))</f>
        <v/>
      </c>
      <c r="AM105" s="23" t="str">
        <f aca="false">IF($B105="","",COUNTIF(F105:AJ105,"A"))</f>
        <v/>
      </c>
      <c r="AN105" s="23" t="str">
        <f aca="false">IF($B105="","",COUNTIF(F105:AJ105,"CL"))</f>
        <v/>
      </c>
      <c r="AO105" s="23" t="str">
        <f aca="false">IF($B105="","",COUNTIF(F105:AJ105,"SL"))</f>
        <v/>
      </c>
      <c r="AP105" s="23" t="str">
        <f aca="false">IF($B105="","",COUNTIF(F105:AJ105,"EL"))</f>
        <v/>
      </c>
      <c r="AQ105" s="23" t="str">
        <f aca="false">IF($B105="","",COUNTIF(F105:AJ105,"OD"))</f>
        <v/>
      </c>
      <c r="AR105" s="23" t="str">
        <f aca="false">IF($B105="","",COUNTIF($F$6:$AJ$6,"WO"))</f>
        <v/>
      </c>
      <c r="AS105" s="23" t="str">
        <f aca="false">IF($B105="","",COUNTIF($F$6:$AJ$6,"HO"))</f>
        <v/>
      </c>
      <c r="AT105" s="23" t="str">
        <f aca="false">IF($B105="","",SUMPRODUCT((F105:AJ105="")*$F$5:$AJ$5))</f>
        <v/>
      </c>
      <c r="AU105" s="37" t="str">
        <f aca="false">IF($B105="","",AM105+0.5*AL105)</f>
        <v/>
      </c>
      <c r="AV105" s="38" t="str">
        <f aca="false">IF($B105="","",IF(AT105=$M$2,"",$F$2-AU105))</f>
        <v/>
      </c>
    </row>
    <row r="106" customFormat="false" ht="15" hidden="false" customHeight="true" outlineLevel="0" collapsed="false">
      <c r="A106" s="35" t="str">
        <f aca="false">IF(Employees!B104="","",Employees!A104)</f>
        <v/>
      </c>
      <c r="B106" s="35" t="str">
        <f aca="false">IF(Employees!B104="","",Employees!B104)</f>
        <v/>
      </c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23" t="str">
        <f aca="false">IF($B106="","",COUNTIF(F106:AJ106,"P"))</f>
        <v/>
      </c>
      <c r="AL106" s="23" t="str">
        <f aca="false">IF($B106="","",COUNTIF(F106:AJ106,"HD"))</f>
        <v/>
      </c>
      <c r="AM106" s="23" t="str">
        <f aca="false">IF($B106="","",COUNTIF(F106:AJ106,"A"))</f>
        <v/>
      </c>
      <c r="AN106" s="23" t="str">
        <f aca="false">IF($B106="","",COUNTIF(F106:AJ106,"CL"))</f>
        <v/>
      </c>
      <c r="AO106" s="23" t="str">
        <f aca="false">IF($B106="","",COUNTIF(F106:AJ106,"SL"))</f>
        <v/>
      </c>
      <c r="AP106" s="23" t="str">
        <f aca="false">IF($B106="","",COUNTIF(F106:AJ106,"EL"))</f>
        <v/>
      </c>
      <c r="AQ106" s="23" t="str">
        <f aca="false">IF($B106="","",COUNTIF(F106:AJ106,"OD"))</f>
        <v/>
      </c>
      <c r="AR106" s="23" t="str">
        <f aca="false">IF($B106="","",COUNTIF($F$6:$AJ$6,"WO"))</f>
        <v/>
      </c>
      <c r="AS106" s="23" t="str">
        <f aca="false">IF($B106="","",COUNTIF($F$6:$AJ$6,"HO"))</f>
        <v/>
      </c>
      <c r="AT106" s="23" t="str">
        <f aca="false">IF($B106="","",SUMPRODUCT((F106:AJ106="")*$F$5:$AJ$5))</f>
        <v/>
      </c>
      <c r="AU106" s="37" t="str">
        <f aca="false">IF($B106="","",AM106+0.5*AL106)</f>
        <v/>
      </c>
      <c r="AV106" s="38" t="str">
        <f aca="false">IF($B106="","",IF(AT106=$M$2,"",$F$2-AU106))</f>
        <v/>
      </c>
    </row>
    <row r="107" customFormat="false" ht="15" hidden="false" customHeight="true" outlineLevel="0" collapsed="false">
      <c r="B107" s="4" t="s">
        <v>144</v>
      </c>
      <c r="AK107" s="39" t="n">
        <f aca="false">SUM(AK7:AK106)</f>
        <v>183</v>
      </c>
      <c r="AL107" s="39" t="n">
        <f aca="false">SUM(AL7:AL106)</f>
        <v>0</v>
      </c>
      <c r="AM107" s="39" t="n">
        <f aca="false">SUM(AM7:AM106)</f>
        <v>4</v>
      </c>
      <c r="AN107" s="39" t="n">
        <f aca="false">SUM(AN7:AN106)</f>
        <v>4</v>
      </c>
      <c r="AO107" s="39" t="n">
        <f aca="false">SUM(AO7:AO106)</f>
        <v>3</v>
      </c>
      <c r="AP107" s="39" t="n">
        <f aca="false">SUM(AP7:AP106)</f>
        <v>2</v>
      </c>
      <c r="AQ107" s="39" t="n">
        <f aca="false">SUM(AQ7:AQ106)</f>
        <v>4</v>
      </c>
      <c r="AR107" s="39" t="n">
        <f aca="false">SUM(AR7:AR106)</f>
        <v>32</v>
      </c>
      <c r="AS107" s="39" t="n">
        <f aca="false">SUM(AS7:AS106)</f>
        <v>8</v>
      </c>
      <c r="AT107" s="39" t="n">
        <f aca="false">SUM(AT7:AT106)</f>
        <v>0</v>
      </c>
      <c r="AU107" s="40" t="n">
        <f aca="false">SUM(AU7:AU106)</f>
        <v>4</v>
      </c>
      <c r="AV107" s="40" t="n">
        <f aca="false">SUM(AV7:AV106)</f>
        <v>236</v>
      </c>
    </row>
  </sheetData>
  <mergeCells count="3">
    <mergeCell ref="F2:H2"/>
    <mergeCell ref="I2:L2"/>
    <mergeCell ref="M2:N2"/>
  </mergeCells>
  <conditionalFormatting sqref="F7:AJ106">
    <cfRule type="expression" priority="2" aboveAverage="0" equalAverage="0" bottom="0" percent="0" rank="0" text="" dxfId="0">
      <formula>F$5=0</formula>
    </cfRule>
    <cfRule type="cellIs" priority="3" operator="equal" aboveAverage="0" equalAverage="0" bottom="0" percent="0" rank="0" text="" dxfId="1">
      <formula>"A"</formula>
    </cfRule>
    <cfRule type="cellIs" priority="4" operator="equal" aboveAverage="0" equalAverage="0" bottom="0" percent="0" rank="0" text="" dxfId="2">
      <formula>"HD"</formula>
    </cfRule>
    <cfRule type="cellIs" priority="5" operator="equal" aboveAverage="0" equalAverage="0" bottom="0" percent="0" rank="0" text="" dxfId="3">
      <formula>"CL"</formula>
    </cfRule>
    <cfRule type="cellIs" priority="6" operator="equal" aboveAverage="0" equalAverage="0" bottom="0" percent="0" rank="0" text="" dxfId="3">
      <formula>"SL"</formula>
    </cfRule>
    <cfRule type="cellIs" priority="7" operator="equal" aboveAverage="0" equalAverage="0" bottom="0" percent="0" rank="0" text="" dxfId="3">
      <formula>"EL"</formula>
    </cfRule>
    <cfRule type="expression" priority="8" aboveAverage="0" equalAverage="0" bottom="0" percent="0" rank="0" text="" dxfId="4">
      <formula>AND(F$5=1,F7="",$B7&lt;&gt;"")</formula>
    </cfRule>
  </conditionalFormatting>
  <conditionalFormatting sqref="F3:AJ6">
    <cfRule type="expression" priority="9" aboveAverage="0" equalAverage="0" bottom="0" percent="0" rank="0" text="" dxfId="5">
      <formula>F$5=0</formula>
    </cfRule>
  </conditionalFormatting>
  <dataValidations count="1">
    <dataValidation allowBlank="true" errorStyle="stop" operator="between" prompt="Attendance code" promptTitle="Select" showDropDown="false" showErrorMessage="false" showInputMessage="true" sqref="F7:AJ106" type="list">
      <formula1>"P,A,HD,CL,SL,EL,OD,WO,HO"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L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12" min="3" style="1" width="10"/>
  </cols>
  <sheetData>
    <row r="1" customFormat="false" ht="21.75" hidden="false" customHeight="true" outlineLevel="0" collapsed="false">
      <c r="A1" s="13" t="s">
        <v>145</v>
      </c>
      <c r="K1" s="14" t="s">
        <v>54</v>
      </c>
    </row>
    <row r="2" customFormat="false" ht="15" hidden="false" customHeight="true" outlineLevel="0" collapsed="false">
      <c r="A2" s="3" t="str">
        <f aca="false">"For "&amp;TEXT(Attendance!$B$2,"mmmm yyyy")</f>
        <v>For September 2026</v>
      </c>
    </row>
    <row r="4" customFormat="false" ht="33.75" hidden="false" customHeight="true" outlineLevel="0" collapsed="false">
      <c r="A4" s="19" t="s">
        <v>129</v>
      </c>
      <c r="B4" s="20" t="s">
        <v>97</v>
      </c>
      <c r="C4" s="20" t="s">
        <v>130</v>
      </c>
      <c r="D4" s="20" t="s">
        <v>146</v>
      </c>
      <c r="E4" s="20" t="s">
        <v>136</v>
      </c>
      <c r="F4" s="20" t="s">
        <v>147</v>
      </c>
      <c r="G4" s="20" t="s">
        <v>132</v>
      </c>
      <c r="H4" s="20" t="s">
        <v>131</v>
      </c>
      <c r="I4" s="20" t="s">
        <v>140</v>
      </c>
      <c r="J4" s="20" t="s">
        <v>28</v>
      </c>
      <c r="K4" s="20" t="s">
        <v>139</v>
      </c>
      <c r="L4" s="20" t="s">
        <v>148</v>
      </c>
    </row>
    <row r="5" customFormat="false" ht="15" hidden="false" customHeight="true" outlineLevel="0" collapsed="false">
      <c r="A5" s="35" t="str">
        <f aca="false">Attendance!A7</f>
        <v>E001</v>
      </c>
      <c r="B5" s="35" t="str">
        <f aca="false">Attendance!B7</f>
        <v>Anil Sharma</v>
      </c>
      <c r="C5" s="41" t="n">
        <f aca="false">IF(Attendance!B7="","",Attendance!AK7)</f>
        <v>25</v>
      </c>
      <c r="D5" s="41" t="n">
        <f aca="false">IF(Attendance!B7="","",Attendance!AN7+Attendance!AO7+Attendance!AP7)</f>
        <v>0</v>
      </c>
      <c r="E5" s="41" t="n">
        <f aca="false">IF(Attendance!B7="","",Attendance!AQ7)</f>
        <v>0</v>
      </c>
      <c r="F5" s="41" t="n">
        <f aca="false">IF(Attendance!B7="","",Attendance!AR7+Attendance!AS7)</f>
        <v>5</v>
      </c>
      <c r="G5" s="41" t="n">
        <f aca="false">IF(Attendance!B7="","",Attendance!AM7)</f>
        <v>0</v>
      </c>
      <c r="H5" s="41" t="n">
        <f aca="false">IF(Attendance!B7="","",Attendance!AL7)</f>
        <v>0</v>
      </c>
      <c r="I5" s="42" t="n">
        <f aca="false">IF(Attendance!B7="","",Attendance!AU7)</f>
        <v>0</v>
      </c>
      <c r="J5" s="43" t="n">
        <f aca="false">IF(Attendance!B7="","",Attendance!AV7)</f>
        <v>30</v>
      </c>
      <c r="K5" s="41" t="n">
        <f aca="false">IF(Attendance!B7="","",Attendance!AT7)</f>
        <v>0</v>
      </c>
      <c r="L5" s="37" t="n">
        <f aca="false">IF(Attendance!B7="","",C5+D5+E5+F5+G5+H5+K5-Attendance!$F$2)</f>
        <v>0</v>
      </c>
    </row>
    <row r="6" customFormat="false" ht="15" hidden="false" customHeight="true" outlineLevel="0" collapsed="false">
      <c r="A6" s="35" t="str">
        <f aca="false">Attendance!A8</f>
        <v>E002</v>
      </c>
      <c r="B6" s="35" t="str">
        <f aca="false">Attendance!B8</f>
        <v>Kavita Sahu</v>
      </c>
      <c r="C6" s="41" t="n">
        <f aca="false">IF(Attendance!B8="","",Attendance!AK8)</f>
        <v>22</v>
      </c>
      <c r="D6" s="41" t="n">
        <f aca="false">IF(Attendance!B8="","",Attendance!AN8+Attendance!AO8+Attendance!AP8)</f>
        <v>2</v>
      </c>
      <c r="E6" s="41" t="n">
        <f aca="false">IF(Attendance!B8="","",Attendance!AQ8)</f>
        <v>0</v>
      </c>
      <c r="F6" s="41" t="n">
        <f aca="false">IF(Attendance!B8="","",Attendance!AR8+Attendance!AS8)</f>
        <v>5</v>
      </c>
      <c r="G6" s="41" t="n">
        <f aca="false">IF(Attendance!B8="","",Attendance!AM8)</f>
        <v>1</v>
      </c>
      <c r="H6" s="41" t="n">
        <f aca="false">IF(Attendance!B8="","",Attendance!AL8)</f>
        <v>0</v>
      </c>
      <c r="I6" s="42" t="n">
        <f aca="false">IF(Attendance!B8="","",Attendance!AU8)</f>
        <v>1</v>
      </c>
      <c r="J6" s="43" t="n">
        <f aca="false">IF(Attendance!B8="","",Attendance!AV8)</f>
        <v>29</v>
      </c>
      <c r="K6" s="41" t="n">
        <f aca="false">IF(Attendance!B8="","",Attendance!AT8)</f>
        <v>0</v>
      </c>
      <c r="L6" s="37" t="n">
        <f aca="false">IF(Attendance!B8="","",C6+D6+E6+F6+G6+H6+K6-Attendance!$F$2)</f>
        <v>0</v>
      </c>
    </row>
    <row r="7" customFormat="false" ht="15" hidden="false" customHeight="true" outlineLevel="0" collapsed="false">
      <c r="A7" s="35" t="str">
        <f aca="false">Attendance!A9</f>
        <v>E003</v>
      </c>
      <c r="B7" s="35" t="str">
        <f aca="false">Attendance!B9</f>
        <v>Rohit Verma</v>
      </c>
      <c r="C7" s="41" t="n">
        <f aca="false">IF(Attendance!B9="","",Attendance!AK9)</f>
        <v>23</v>
      </c>
      <c r="D7" s="41" t="n">
        <f aca="false">IF(Attendance!B9="","",Attendance!AN9+Attendance!AO9+Attendance!AP9)</f>
        <v>2</v>
      </c>
      <c r="E7" s="41" t="n">
        <f aca="false">IF(Attendance!B9="","",Attendance!AQ9)</f>
        <v>0</v>
      </c>
      <c r="F7" s="41" t="n">
        <f aca="false">IF(Attendance!B9="","",Attendance!AR9+Attendance!AS9)</f>
        <v>5</v>
      </c>
      <c r="G7" s="41" t="n">
        <f aca="false">IF(Attendance!B9="","",Attendance!AM9)</f>
        <v>0</v>
      </c>
      <c r="H7" s="41" t="n">
        <f aca="false">IF(Attendance!B9="","",Attendance!AL9)</f>
        <v>0</v>
      </c>
      <c r="I7" s="42" t="n">
        <f aca="false">IF(Attendance!B9="","",Attendance!AU9)</f>
        <v>0</v>
      </c>
      <c r="J7" s="43" t="n">
        <f aca="false">IF(Attendance!B9="","",Attendance!AV9)</f>
        <v>30</v>
      </c>
      <c r="K7" s="41" t="n">
        <f aca="false">IF(Attendance!B9="","",Attendance!AT9)</f>
        <v>0</v>
      </c>
      <c r="L7" s="37" t="n">
        <f aca="false">IF(Attendance!B9="","",C7+D7+E7+F7+G7+H7+K7-Attendance!$F$2)</f>
        <v>0</v>
      </c>
    </row>
    <row r="8" customFormat="false" ht="15" hidden="false" customHeight="true" outlineLevel="0" collapsed="false">
      <c r="A8" s="35" t="str">
        <f aca="false">Attendance!A10</f>
        <v>E004</v>
      </c>
      <c r="B8" s="35" t="str">
        <f aca="false">Attendance!B10</f>
        <v>Sunita Dewangan</v>
      </c>
      <c r="C8" s="41" t="n">
        <f aca="false">IF(Attendance!B10="","",Attendance!AK10)</f>
        <v>23</v>
      </c>
      <c r="D8" s="41" t="n">
        <f aca="false">IF(Attendance!B10="","",Attendance!AN10+Attendance!AO10+Attendance!AP10)</f>
        <v>2</v>
      </c>
      <c r="E8" s="41" t="n">
        <f aca="false">IF(Attendance!B10="","",Attendance!AQ10)</f>
        <v>0</v>
      </c>
      <c r="F8" s="41" t="n">
        <f aca="false">IF(Attendance!B10="","",Attendance!AR10+Attendance!AS10)</f>
        <v>5</v>
      </c>
      <c r="G8" s="41" t="n">
        <f aca="false">IF(Attendance!B10="","",Attendance!AM10)</f>
        <v>0</v>
      </c>
      <c r="H8" s="41" t="n">
        <f aca="false">IF(Attendance!B10="","",Attendance!AL10)</f>
        <v>0</v>
      </c>
      <c r="I8" s="42" t="n">
        <f aca="false">IF(Attendance!B10="","",Attendance!AU10)</f>
        <v>0</v>
      </c>
      <c r="J8" s="43" t="n">
        <f aca="false">IF(Attendance!B10="","",Attendance!AV10)</f>
        <v>30</v>
      </c>
      <c r="K8" s="41" t="n">
        <f aca="false">IF(Attendance!B10="","",Attendance!AT10)</f>
        <v>0</v>
      </c>
      <c r="L8" s="37" t="n">
        <f aca="false">IF(Attendance!B10="","",C8+D8+E8+F8+G8+H8+K8-Attendance!$F$2)</f>
        <v>0</v>
      </c>
    </row>
    <row r="9" customFormat="false" ht="15" hidden="false" customHeight="true" outlineLevel="0" collapsed="false">
      <c r="A9" s="35" t="str">
        <f aca="false">Attendance!A11</f>
        <v>E005</v>
      </c>
      <c r="B9" s="35" t="str">
        <f aca="false">Attendance!B11</f>
        <v>Imran Khan</v>
      </c>
      <c r="C9" s="41" t="n">
        <f aca="false">IF(Attendance!B11="","",Attendance!AK11)</f>
        <v>25</v>
      </c>
      <c r="D9" s="41" t="n">
        <f aca="false">IF(Attendance!B11="","",Attendance!AN11+Attendance!AO11+Attendance!AP11)</f>
        <v>0</v>
      </c>
      <c r="E9" s="41" t="n">
        <f aca="false">IF(Attendance!B11="","",Attendance!AQ11)</f>
        <v>0</v>
      </c>
      <c r="F9" s="41" t="n">
        <f aca="false">IF(Attendance!B11="","",Attendance!AR11+Attendance!AS11)</f>
        <v>5</v>
      </c>
      <c r="G9" s="41" t="n">
        <f aca="false">IF(Attendance!B11="","",Attendance!AM11)</f>
        <v>0</v>
      </c>
      <c r="H9" s="41" t="n">
        <f aca="false">IF(Attendance!B11="","",Attendance!AL11)</f>
        <v>0</v>
      </c>
      <c r="I9" s="42" t="n">
        <f aca="false">IF(Attendance!B11="","",Attendance!AU11)</f>
        <v>0</v>
      </c>
      <c r="J9" s="43" t="n">
        <f aca="false">IF(Attendance!B11="","",Attendance!AV11)</f>
        <v>30</v>
      </c>
      <c r="K9" s="41" t="n">
        <f aca="false">IF(Attendance!B11="","",Attendance!AT11)</f>
        <v>0</v>
      </c>
      <c r="L9" s="37" t="n">
        <f aca="false">IF(Attendance!B11="","",C9+D9+E9+F9+G9+H9+K9-Attendance!$F$2)</f>
        <v>0</v>
      </c>
    </row>
    <row r="10" customFormat="false" ht="15" hidden="false" customHeight="true" outlineLevel="0" collapsed="false">
      <c r="A10" s="35" t="str">
        <f aca="false">Attendance!A12</f>
        <v>E006</v>
      </c>
      <c r="B10" s="35" t="str">
        <f aca="false">Attendance!B12</f>
        <v>Priya Nair</v>
      </c>
      <c r="C10" s="41" t="n">
        <f aca="false">IF(Attendance!B12="","",Attendance!AK12)</f>
        <v>22</v>
      </c>
      <c r="D10" s="41" t="n">
        <f aca="false">IF(Attendance!B12="","",Attendance!AN12+Attendance!AO12+Attendance!AP12)</f>
        <v>1</v>
      </c>
      <c r="E10" s="41" t="n">
        <f aca="false">IF(Attendance!B12="","",Attendance!AQ12)</f>
        <v>0</v>
      </c>
      <c r="F10" s="41" t="n">
        <f aca="false">IF(Attendance!B12="","",Attendance!AR12+Attendance!AS12)</f>
        <v>5</v>
      </c>
      <c r="G10" s="41" t="n">
        <f aca="false">IF(Attendance!B12="","",Attendance!AM12)</f>
        <v>2</v>
      </c>
      <c r="H10" s="41" t="n">
        <f aca="false">IF(Attendance!B12="","",Attendance!AL12)</f>
        <v>0</v>
      </c>
      <c r="I10" s="42" t="n">
        <f aca="false">IF(Attendance!B12="","",Attendance!AU12)</f>
        <v>2</v>
      </c>
      <c r="J10" s="43" t="n">
        <f aca="false">IF(Attendance!B12="","",Attendance!AV12)</f>
        <v>28</v>
      </c>
      <c r="K10" s="41" t="n">
        <f aca="false">IF(Attendance!B12="","",Attendance!AT12)</f>
        <v>0</v>
      </c>
      <c r="L10" s="37" t="n">
        <f aca="false">IF(Attendance!B12="","",C10+D10+E10+F10+G10+H10+K10-Attendance!$F$2)</f>
        <v>0</v>
      </c>
    </row>
    <row r="11" customFormat="false" ht="15" hidden="false" customHeight="true" outlineLevel="0" collapsed="false">
      <c r="A11" s="35" t="str">
        <f aca="false">Attendance!A13</f>
        <v>E007</v>
      </c>
      <c r="B11" s="35" t="str">
        <f aca="false">Attendance!B13</f>
        <v>Deepak Yadav</v>
      </c>
      <c r="C11" s="41" t="n">
        <f aca="false">IF(Attendance!B13="","",Attendance!AK13)</f>
        <v>24</v>
      </c>
      <c r="D11" s="41" t="n">
        <f aca="false">IF(Attendance!B13="","",Attendance!AN13+Attendance!AO13+Attendance!AP13)</f>
        <v>0</v>
      </c>
      <c r="E11" s="41" t="n">
        <f aca="false">IF(Attendance!B13="","",Attendance!AQ13)</f>
        <v>0</v>
      </c>
      <c r="F11" s="41" t="n">
        <f aca="false">IF(Attendance!B13="","",Attendance!AR13+Attendance!AS13)</f>
        <v>5</v>
      </c>
      <c r="G11" s="41" t="n">
        <f aca="false">IF(Attendance!B13="","",Attendance!AM13)</f>
        <v>1</v>
      </c>
      <c r="H11" s="41" t="n">
        <f aca="false">IF(Attendance!B13="","",Attendance!AL13)</f>
        <v>0</v>
      </c>
      <c r="I11" s="42" t="n">
        <f aca="false">IF(Attendance!B13="","",Attendance!AU13)</f>
        <v>1</v>
      </c>
      <c r="J11" s="43" t="n">
        <f aca="false">IF(Attendance!B13="","",Attendance!AV13)</f>
        <v>29</v>
      </c>
      <c r="K11" s="41" t="n">
        <f aca="false">IF(Attendance!B13="","",Attendance!AT13)</f>
        <v>0</v>
      </c>
      <c r="L11" s="37" t="n">
        <f aca="false">IF(Attendance!B13="","",C11+D11+E11+F11+G11+H11+K11-Attendance!$F$2)</f>
        <v>0</v>
      </c>
    </row>
    <row r="12" customFormat="false" ht="15" hidden="false" customHeight="true" outlineLevel="0" collapsed="false">
      <c r="A12" s="35" t="str">
        <f aca="false">Attendance!A14</f>
        <v>E008</v>
      </c>
      <c r="B12" s="35" t="str">
        <f aca="false">Attendance!B14</f>
        <v>Neha Agrawal</v>
      </c>
      <c r="C12" s="41" t="n">
        <f aca="false">IF(Attendance!B14="","",Attendance!AK14)</f>
        <v>19</v>
      </c>
      <c r="D12" s="41" t="n">
        <f aca="false">IF(Attendance!B14="","",Attendance!AN14+Attendance!AO14+Attendance!AP14)</f>
        <v>2</v>
      </c>
      <c r="E12" s="41" t="n">
        <f aca="false">IF(Attendance!B14="","",Attendance!AQ14)</f>
        <v>4</v>
      </c>
      <c r="F12" s="41" t="n">
        <f aca="false">IF(Attendance!B14="","",Attendance!AR14+Attendance!AS14)</f>
        <v>5</v>
      </c>
      <c r="G12" s="41" t="n">
        <f aca="false">IF(Attendance!B14="","",Attendance!AM14)</f>
        <v>0</v>
      </c>
      <c r="H12" s="41" t="n">
        <f aca="false">IF(Attendance!B14="","",Attendance!AL14)</f>
        <v>0</v>
      </c>
      <c r="I12" s="42" t="n">
        <f aca="false">IF(Attendance!B14="","",Attendance!AU14)</f>
        <v>0</v>
      </c>
      <c r="J12" s="43" t="n">
        <f aca="false">IF(Attendance!B14="","",Attendance!AV14)</f>
        <v>30</v>
      </c>
      <c r="K12" s="41" t="n">
        <f aca="false">IF(Attendance!B14="","",Attendance!AT14)</f>
        <v>0</v>
      </c>
      <c r="L12" s="37" t="n">
        <f aca="false">IF(Attendance!B14="","",C12+D12+E12+F12+G12+H12+K12-Attendance!$F$2)</f>
        <v>0</v>
      </c>
    </row>
    <row r="13" customFormat="false" ht="15" hidden="false" customHeight="true" outlineLevel="0" collapsed="false">
      <c r="A13" s="35" t="str">
        <f aca="false">Attendance!A15</f>
        <v/>
      </c>
      <c r="B13" s="35" t="str">
        <f aca="false">Attendance!B15</f>
        <v/>
      </c>
      <c r="C13" s="41" t="str">
        <f aca="false">IF(Attendance!B15="","",Attendance!AK15)</f>
        <v/>
      </c>
      <c r="D13" s="41" t="str">
        <f aca="false">IF(Attendance!B15="","",Attendance!AN15+Attendance!AO15+Attendance!AP15)</f>
        <v/>
      </c>
      <c r="E13" s="41" t="str">
        <f aca="false">IF(Attendance!B15="","",Attendance!AQ15)</f>
        <v/>
      </c>
      <c r="F13" s="41" t="str">
        <f aca="false">IF(Attendance!B15="","",Attendance!AR15+Attendance!AS15)</f>
        <v/>
      </c>
      <c r="G13" s="41" t="str">
        <f aca="false">IF(Attendance!B15="","",Attendance!AM15)</f>
        <v/>
      </c>
      <c r="H13" s="41" t="str">
        <f aca="false">IF(Attendance!B15="","",Attendance!AL15)</f>
        <v/>
      </c>
      <c r="I13" s="42" t="str">
        <f aca="false">IF(Attendance!B15="","",Attendance!AU15)</f>
        <v/>
      </c>
      <c r="J13" s="43" t="str">
        <f aca="false">IF(Attendance!B15="","",Attendance!AV15)</f>
        <v/>
      </c>
      <c r="K13" s="41" t="str">
        <f aca="false">IF(Attendance!B15="","",Attendance!AT15)</f>
        <v/>
      </c>
      <c r="L13" s="37" t="str">
        <f aca="false">IF(Attendance!B15="","",C13+D13+E13+F13+G13+H13+K13-Attendance!$F$2)</f>
        <v/>
      </c>
    </row>
    <row r="14" customFormat="false" ht="15" hidden="false" customHeight="true" outlineLevel="0" collapsed="false">
      <c r="A14" s="35" t="str">
        <f aca="false">Attendance!A16</f>
        <v/>
      </c>
      <c r="B14" s="35" t="str">
        <f aca="false">Attendance!B16</f>
        <v/>
      </c>
      <c r="C14" s="41" t="str">
        <f aca="false">IF(Attendance!B16="","",Attendance!AK16)</f>
        <v/>
      </c>
      <c r="D14" s="41" t="str">
        <f aca="false">IF(Attendance!B16="","",Attendance!AN16+Attendance!AO16+Attendance!AP16)</f>
        <v/>
      </c>
      <c r="E14" s="41" t="str">
        <f aca="false">IF(Attendance!B16="","",Attendance!AQ16)</f>
        <v/>
      </c>
      <c r="F14" s="41" t="str">
        <f aca="false">IF(Attendance!B16="","",Attendance!AR16+Attendance!AS16)</f>
        <v/>
      </c>
      <c r="G14" s="41" t="str">
        <f aca="false">IF(Attendance!B16="","",Attendance!AM16)</f>
        <v/>
      </c>
      <c r="H14" s="41" t="str">
        <f aca="false">IF(Attendance!B16="","",Attendance!AL16)</f>
        <v/>
      </c>
      <c r="I14" s="42" t="str">
        <f aca="false">IF(Attendance!B16="","",Attendance!AU16)</f>
        <v/>
      </c>
      <c r="J14" s="43" t="str">
        <f aca="false">IF(Attendance!B16="","",Attendance!AV16)</f>
        <v/>
      </c>
      <c r="K14" s="41" t="str">
        <f aca="false">IF(Attendance!B16="","",Attendance!AT16)</f>
        <v/>
      </c>
      <c r="L14" s="37" t="str">
        <f aca="false">IF(Attendance!B16="","",C14+D14+E14+F14+G14+H14+K14-Attendance!$F$2)</f>
        <v/>
      </c>
    </row>
    <row r="15" customFormat="false" ht="15" hidden="false" customHeight="true" outlineLevel="0" collapsed="false">
      <c r="A15" s="35" t="str">
        <f aca="false">Attendance!A17</f>
        <v/>
      </c>
      <c r="B15" s="35" t="str">
        <f aca="false">Attendance!B17</f>
        <v/>
      </c>
      <c r="C15" s="41" t="str">
        <f aca="false">IF(Attendance!B17="","",Attendance!AK17)</f>
        <v/>
      </c>
      <c r="D15" s="41" t="str">
        <f aca="false">IF(Attendance!B17="","",Attendance!AN17+Attendance!AO17+Attendance!AP17)</f>
        <v/>
      </c>
      <c r="E15" s="41" t="str">
        <f aca="false">IF(Attendance!B17="","",Attendance!AQ17)</f>
        <v/>
      </c>
      <c r="F15" s="41" t="str">
        <f aca="false">IF(Attendance!B17="","",Attendance!AR17+Attendance!AS17)</f>
        <v/>
      </c>
      <c r="G15" s="41" t="str">
        <f aca="false">IF(Attendance!B17="","",Attendance!AM17)</f>
        <v/>
      </c>
      <c r="H15" s="41" t="str">
        <f aca="false">IF(Attendance!B17="","",Attendance!AL17)</f>
        <v/>
      </c>
      <c r="I15" s="42" t="str">
        <f aca="false">IF(Attendance!B17="","",Attendance!AU17)</f>
        <v/>
      </c>
      <c r="J15" s="43" t="str">
        <f aca="false">IF(Attendance!B17="","",Attendance!AV17)</f>
        <v/>
      </c>
      <c r="K15" s="41" t="str">
        <f aca="false">IF(Attendance!B17="","",Attendance!AT17)</f>
        <v/>
      </c>
      <c r="L15" s="37" t="str">
        <f aca="false">IF(Attendance!B17="","",C15+D15+E15+F15+G15+H15+K15-Attendance!$F$2)</f>
        <v/>
      </c>
    </row>
    <row r="16" customFormat="false" ht="15" hidden="false" customHeight="true" outlineLevel="0" collapsed="false">
      <c r="A16" s="35" t="str">
        <f aca="false">Attendance!A18</f>
        <v/>
      </c>
      <c r="B16" s="35" t="str">
        <f aca="false">Attendance!B18</f>
        <v/>
      </c>
      <c r="C16" s="41" t="str">
        <f aca="false">IF(Attendance!B18="","",Attendance!AK18)</f>
        <v/>
      </c>
      <c r="D16" s="41" t="str">
        <f aca="false">IF(Attendance!B18="","",Attendance!AN18+Attendance!AO18+Attendance!AP18)</f>
        <v/>
      </c>
      <c r="E16" s="41" t="str">
        <f aca="false">IF(Attendance!B18="","",Attendance!AQ18)</f>
        <v/>
      </c>
      <c r="F16" s="41" t="str">
        <f aca="false">IF(Attendance!B18="","",Attendance!AR18+Attendance!AS18)</f>
        <v/>
      </c>
      <c r="G16" s="41" t="str">
        <f aca="false">IF(Attendance!B18="","",Attendance!AM18)</f>
        <v/>
      </c>
      <c r="H16" s="41" t="str">
        <f aca="false">IF(Attendance!B18="","",Attendance!AL18)</f>
        <v/>
      </c>
      <c r="I16" s="42" t="str">
        <f aca="false">IF(Attendance!B18="","",Attendance!AU18)</f>
        <v/>
      </c>
      <c r="J16" s="43" t="str">
        <f aca="false">IF(Attendance!B18="","",Attendance!AV18)</f>
        <v/>
      </c>
      <c r="K16" s="41" t="str">
        <f aca="false">IF(Attendance!B18="","",Attendance!AT18)</f>
        <v/>
      </c>
      <c r="L16" s="37" t="str">
        <f aca="false">IF(Attendance!B18="","",C16+D16+E16+F16+G16+H16+K16-Attendance!$F$2)</f>
        <v/>
      </c>
    </row>
    <row r="17" customFormat="false" ht="15" hidden="false" customHeight="true" outlineLevel="0" collapsed="false">
      <c r="A17" s="35" t="str">
        <f aca="false">Attendance!A19</f>
        <v/>
      </c>
      <c r="B17" s="35" t="str">
        <f aca="false">Attendance!B19</f>
        <v/>
      </c>
      <c r="C17" s="41" t="str">
        <f aca="false">IF(Attendance!B19="","",Attendance!AK19)</f>
        <v/>
      </c>
      <c r="D17" s="41" t="str">
        <f aca="false">IF(Attendance!B19="","",Attendance!AN19+Attendance!AO19+Attendance!AP19)</f>
        <v/>
      </c>
      <c r="E17" s="41" t="str">
        <f aca="false">IF(Attendance!B19="","",Attendance!AQ19)</f>
        <v/>
      </c>
      <c r="F17" s="41" t="str">
        <f aca="false">IF(Attendance!B19="","",Attendance!AR19+Attendance!AS19)</f>
        <v/>
      </c>
      <c r="G17" s="41" t="str">
        <f aca="false">IF(Attendance!B19="","",Attendance!AM19)</f>
        <v/>
      </c>
      <c r="H17" s="41" t="str">
        <f aca="false">IF(Attendance!B19="","",Attendance!AL19)</f>
        <v/>
      </c>
      <c r="I17" s="42" t="str">
        <f aca="false">IF(Attendance!B19="","",Attendance!AU19)</f>
        <v/>
      </c>
      <c r="J17" s="43" t="str">
        <f aca="false">IF(Attendance!B19="","",Attendance!AV19)</f>
        <v/>
      </c>
      <c r="K17" s="41" t="str">
        <f aca="false">IF(Attendance!B19="","",Attendance!AT19)</f>
        <v/>
      </c>
      <c r="L17" s="37" t="str">
        <f aca="false">IF(Attendance!B19="","",C17+D17+E17+F17+G17+H17+K17-Attendance!$F$2)</f>
        <v/>
      </c>
    </row>
    <row r="18" customFormat="false" ht="15" hidden="false" customHeight="true" outlineLevel="0" collapsed="false">
      <c r="A18" s="35" t="str">
        <f aca="false">Attendance!A20</f>
        <v/>
      </c>
      <c r="B18" s="35" t="str">
        <f aca="false">Attendance!B20</f>
        <v/>
      </c>
      <c r="C18" s="41" t="str">
        <f aca="false">IF(Attendance!B20="","",Attendance!AK20)</f>
        <v/>
      </c>
      <c r="D18" s="41" t="str">
        <f aca="false">IF(Attendance!B20="","",Attendance!AN20+Attendance!AO20+Attendance!AP20)</f>
        <v/>
      </c>
      <c r="E18" s="41" t="str">
        <f aca="false">IF(Attendance!B20="","",Attendance!AQ20)</f>
        <v/>
      </c>
      <c r="F18" s="41" t="str">
        <f aca="false">IF(Attendance!B20="","",Attendance!AR20+Attendance!AS20)</f>
        <v/>
      </c>
      <c r="G18" s="41" t="str">
        <f aca="false">IF(Attendance!B20="","",Attendance!AM20)</f>
        <v/>
      </c>
      <c r="H18" s="41" t="str">
        <f aca="false">IF(Attendance!B20="","",Attendance!AL20)</f>
        <v/>
      </c>
      <c r="I18" s="42" t="str">
        <f aca="false">IF(Attendance!B20="","",Attendance!AU20)</f>
        <v/>
      </c>
      <c r="J18" s="43" t="str">
        <f aca="false">IF(Attendance!B20="","",Attendance!AV20)</f>
        <v/>
      </c>
      <c r="K18" s="41" t="str">
        <f aca="false">IF(Attendance!B20="","",Attendance!AT20)</f>
        <v/>
      </c>
      <c r="L18" s="37" t="str">
        <f aca="false">IF(Attendance!B20="","",C18+D18+E18+F18+G18+H18+K18-Attendance!$F$2)</f>
        <v/>
      </c>
    </row>
    <row r="19" customFormat="false" ht="15" hidden="false" customHeight="true" outlineLevel="0" collapsed="false">
      <c r="A19" s="35" t="str">
        <f aca="false">Attendance!A21</f>
        <v/>
      </c>
      <c r="B19" s="35" t="str">
        <f aca="false">Attendance!B21</f>
        <v/>
      </c>
      <c r="C19" s="41" t="str">
        <f aca="false">IF(Attendance!B21="","",Attendance!AK21)</f>
        <v/>
      </c>
      <c r="D19" s="41" t="str">
        <f aca="false">IF(Attendance!B21="","",Attendance!AN21+Attendance!AO21+Attendance!AP21)</f>
        <v/>
      </c>
      <c r="E19" s="41" t="str">
        <f aca="false">IF(Attendance!B21="","",Attendance!AQ21)</f>
        <v/>
      </c>
      <c r="F19" s="41" t="str">
        <f aca="false">IF(Attendance!B21="","",Attendance!AR21+Attendance!AS21)</f>
        <v/>
      </c>
      <c r="G19" s="41" t="str">
        <f aca="false">IF(Attendance!B21="","",Attendance!AM21)</f>
        <v/>
      </c>
      <c r="H19" s="41" t="str">
        <f aca="false">IF(Attendance!B21="","",Attendance!AL21)</f>
        <v/>
      </c>
      <c r="I19" s="42" t="str">
        <f aca="false">IF(Attendance!B21="","",Attendance!AU21)</f>
        <v/>
      </c>
      <c r="J19" s="43" t="str">
        <f aca="false">IF(Attendance!B21="","",Attendance!AV21)</f>
        <v/>
      </c>
      <c r="K19" s="41" t="str">
        <f aca="false">IF(Attendance!B21="","",Attendance!AT21)</f>
        <v/>
      </c>
      <c r="L19" s="37" t="str">
        <f aca="false">IF(Attendance!B21="","",C19+D19+E19+F19+G19+H19+K19-Attendance!$F$2)</f>
        <v/>
      </c>
    </row>
    <row r="20" customFormat="false" ht="15" hidden="false" customHeight="true" outlineLevel="0" collapsed="false">
      <c r="A20" s="35" t="str">
        <f aca="false">Attendance!A22</f>
        <v/>
      </c>
      <c r="B20" s="35" t="str">
        <f aca="false">Attendance!B22</f>
        <v/>
      </c>
      <c r="C20" s="41" t="str">
        <f aca="false">IF(Attendance!B22="","",Attendance!AK22)</f>
        <v/>
      </c>
      <c r="D20" s="41" t="str">
        <f aca="false">IF(Attendance!B22="","",Attendance!AN22+Attendance!AO22+Attendance!AP22)</f>
        <v/>
      </c>
      <c r="E20" s="41" t="str">
        <f aca="false">IF(Attendance!B22="","",Attendance!AQ22)</f>
        <v/>
      </c>
      <c r="F20" s="41" t="str">
        <f aca="false">IF(Attendance!B22="","",Attendance!AR22+Attendance!AS22)</f>
        <v/>
      </c>
      <c r="G20" s="41" t="str">
        <f aca="false">IF(Attendance!B22="","",Attendance!AM22)</f>
        <v/>
      </c>
      <c r="H20" s="41" t="str">
        <f aca="false">IF(Attendance!B22="","",Attendance!AL22)</f>
        <v/>
      </c>
      <c r="I20" s="42" t="str">
        <f aca="false">IF(Attendance!B22="","",Attendance!AU22)</f>
        <v/>
      </c>
      <c r="J20" s="43" t="str">
        <f aca="false">IF(Attendance!B22="","",Attendance!AV22)</f>
        <v/>
      </c>
      <c r="K20" s="41" t="str">
        <f aca="false">IF(Attendance!B22="","",Attendance!AT22)</f>
        <v/>
      </c>
      <c r="L20" s="37" t="str">
        <f aca="false">IF(Attendance!B22="","",C20+D20+E20+F20+G20+H20+K20-Attendance!$F$2)</f>
        <v/>
      </c>
    </row>
    <row r="21" customFormat="false" ht="15" hidden="false" customHeight="true" outlineLevel="0" collapsed="false">
      <c r="A21" s="35" t="str">
        <f aca="false">Attendance!A23</f>
        <v/>
      </c>
      <c r="B21" s="35" t="str">
        <f aca="false">Attendance!B23</f>
        <v/>
      </c>
      <c r="C21" s="41" t="str">
        <f aca="false">IF(Attendance!B23="","",Attendance!AK23)</f>
        <v/>
      </c>
      <c r="D21" s="41" t="str">
        <f aca="false">IF(Attendance!B23="","",Attendance!AN23+Attendance!AO23+Attendance!AP23)</f>
        <v/>
      </c>
      <c r="E21" s="41" t="str">
        <f aca="false">IF(Attendance!B23="","",Attendance!AQ23)</f>
        <v/>
      </c>
      <c r="F21" s="41" t="str">
        <f aca="false">IF(Attendance!B23="","",Attendance!AR23+Attendance!AS23)</f>
        <v/>
      </c>
      <c r="G21" s="41" t="str">
        <f aca="false">IF(Attendance!B23="","",Attendance!AM23)</f>
        <v/>
      </c>
      <c r="H21" s="41" t="str">
        <f aca="false">IF(Attendance!B23="","",Attendance!AL23)</f>
        <v/>
      </c>
      <c r="I21" s="42" t="str">
        <f aca="false">IF(Attendance!B23="","",Attendance!AU23)</f>
        <v/>
      </c>
      <c r="J21" s="43" t="str">
        <f aca="false">IF(Attendance!B23="","",Attendance!AV23)</f>
        <v/>
      </c>
      <c r="K21" s="41" t="str">
        <f aca="false">IF(Attendance!B23="","",Attendance!AT23)</f>
        <v/>
      </c>
      <c r="L21" s="37" t="str">
        <f aca="false">IF(Attendance!B23="","",C21+D21+E21+F21+G21+H21+K21-Attendance!$F$2)</f>
        <v/>
      </c>
    </row>
    <row r="22" customFormat="false" ht="15" hidden="false" customHeight="true" outlineLevel="0" collapsed="false">
      <c r="A22" s="35" t="str">
        <f aca="false">Attendance!A24</f>
        <v/>
      </c>
      <c r="B22" s="35" t="str">
        <f aca="false">Attendance!B24</f>
        <v/>
      </c>
      <c r="C22" s="41" t="str">
        <f aca="false">IF(Attendance!B24="","",Attendance!AK24)</f>
        <v/>
      </c>
      <c r="D22" s="41" t="str">
        <f aca="false">IF(Attendance!B24="","",Attendance!AN24+Attendance!AO24+Attendance!AP24)</f>
        <v/>
      </c>
      <c r="E22" s="41" t="str">
        <f aca="false">IF(Attendance!B24="","",Attendance!AQ24)</f>
        <v/>
      </c>
      <c r="F22" s="41" t="str">
        <f aca="false">IF(Attendance!B24="","",Attendance!AR24+Attendance!AS24)</f>
        <v/>
      </c>
      <c r="G22" s="41" t="str">
        <f aca="false">IF(Attendance!B24="","",Attendance!AM24)</f>
        <v/>
      </c>
      <c r="H22" s="41" t="str">
        <f aca="false">IF(Attendance!B24="","",Attendance!AL24)</f>
        <v/>
      </c>
      <c r="I22" s="42" t="str">
        <f aca="false">IF(Attendance!B24="","",Attendance!AU24)</f>
        <v/>
      </c>
      <c r="J22" s="43" t="str">
        <f aca="false">IF(Attendance!B24="","",Attendance!AV24)</f>
        <v/>
      </c>
      <c r="K22" s="41" t="str">
        <f aca="false">IF(Attendance!B24="","",Attendance!AT24)</f>
        <v/>
      </c>
      <c r="L22" s="37" t="str">
        <f aca="false">IF(Attendance!B24="","",C22+D22+E22+F22+G22+H22+K22-Attendance!$F$2)</f>
        <v/>
      </c>
    </row>
    <row r="23" customFormat="false" ht="15" hidden="false" customHeight="true" outlineLevel="0" collapsed="false">
      <c r="A23" s="35" t="str">
        <f aca="false">Attendance!A25</f>
        <v/>
      </c>
      <c r="B23" s="35" t="str">
        <f aca="false">Attendance!B25</f>
        <v/>
      </c>
      <c r="C23" s="41" t="str">
        <f aca="false">IF(Attendance!B25="","",Attendance!AK25)</f>
        <v/>
      </c>
      <c r="D23" s="41" t="str">
        <f aca="false">IF(Attendance!B25="","",Attendance!AN25+Attendance!AO25+Attendance!AP25)</f>
        <v/>
      </c>
      <c r="E23" s="41" t="str">
        <f aca="false">IF(Attendance!B25="","",Attendance!AQ25)</f>
        <v/>
      </c>
      <c r="F23" s="41" t="str">
        <f aca="false">IF(Attendance!B25="","",Attendance!AR25+Attendance!AS25)</f>
        <v/>
      </c>
      <c r="G23" s="41" t="str">
        <f aca="false">IF(Attendance!B25="","",Attendance!AM25)</f>
        <v/>
      </c>
      <c r="H23" s="41" t="str">
        <f aca="false">IF(Attendance!B25="","",Attendance!AL25)</f>
        <v/>
      </c>
      <c r="I23" s="42" t="str">
        <f aca="false">IF(Attendance!B25="","",Attendance!AU25)</f>
        <v/>
      </c>
      <c r="J23" s="43" t="str">
        <f aca="false">IF(Attendance!B25="","",Attendance!AV25)</f>
        <v/>
      </c>
      <c r="K23" s="41" t="str">
        <f aca="false">IF(Attendance!B25="","",Attendance!AT25)</f>
        <v/>
      </c>
      <c r="L23" s="37" t="str">
        <f aca="false">IF(Attendance!B25="","",C23+D23+E23+F23+G23+H23+K23-Attendance!$F$2)</f>
        <v/>
      </c>
    </row>
    <row r="24" customFormat="false" ht="15" hidden="false" customHeight="true" outlineLevel="0" collapsed="false">
      <c r="A24" s="35" t="str">
        <f aca="false">Attendance!A26</f>
        <v/>
      </c>
      <c r="B24" s="35" t="str">
        <f aca="false">Attendance!B26</f>
        <v/>
      </c>
      <c r="C24" s="41" t="str">
        <f aca="false">IF(Attendance!B26="","",Attendance!AK26)</f>
        <v/>
      </c>
      <c r="D24" s="41" t="str">
        <f aca="false">IF(Attendance!B26="","",Attendance!AN26+Attendance!AO26+Attendance!AP26)</f>
        <v/>
      </c>
      <c r="E24" s="41" t="str">
        <f aca="false">IF(Attendance!B26="","",Attendance!AQ26)</f>
        <v/>
      </c>
      <c r="F24" s="41" t="str">
        <f aca="false">IF(Attendance!B26="","",Attendance!AR26+Attendance!AS26)</f>
        <v/>
      </c>
      <c r="G24" s="41" t="str">
        <f aca="false">IF(Attendance!B26="","",Attendance!AM26)</f>
        <v/>
      </c>
      <c r="H24" s="41" t="str">
        <f aca="false">IF(Attendance!B26="","",Attendance!AL26)</f>
        <v/>
      </c>
      <c r="I24" s="42" t="str">
        <f aca="false">IF(Attendance!B26="","",Attendance!AU26)</f>
        <v/>
      </c>
      <c r="J24" s="43" t="str">
        <f aca="false">IF(Attendance!B26="","",Attendance!AV26)</f>
        <v/>
      </c>
      <c r="K24" s="41" t="str">
        <f aca="false">IF(Attendance!B26="","",Attendance!AT26)</f>
        <v/>
      </c>
      <c r="L24" s="37" t="str">
        <f aca="false">IF(Attendance!B26="","",C24+D24+E24+F24+G24+H24+K24-Attendance!$F$2)</f>
        <v/>
      </c>
    </row>
    <row r="25" customFormat="false" ht="15" hidden="false" customHeight="true" outlineLevel="0" collapsed="false">
      <c r="A25" s="35" t="str">
        <f aca="false">Attendance!A27</f>
        <v/>
      </c>
      <c r="B25" s="35" t="str">
        <f aca="false">Attendance!B27</f>
        <v/>
      </c>
      <c r="C25" s="41" t="str">
        <f aca="false">IF(Attendance!B27="","",Attendance!AK27)</f>
        <v/>
      </c>
      <c r="D25" s="41" t="str">
        <f aca="false">IF(Attendance!B27="","",Attendance!AN27+Attendance!AO27+Attendance!AP27)</f>
        <v/>
      </c>
      <c r="E25" s="41" t="str">
        <f aca="false">IF(Attendance!B27="","",Attendance!AQ27)</f>
        <v/>
      </c>
      <c r="F25" s="41" t="str">
        <f aca="false">IF(Attendance!B27="","",Attendance!AR27+Attendance!AS27)</f>
        <v/>
      </c>
      <c r="G25" s="41" t="str">
        <f aca="false">IF(Attendance!B27="","",Attendance!AM27)</f>
        <v/>
      </c>
      <c r="H25" s="41" t="str">
        <f aca="false">IF(Attendance!B27="","",Attendance!AL27)</f>
        <v/>
      </c>
      <c r="I25" s="42" t="str">
        <f aca="false">IF(Attendance!B27="","",Attendance!AU27)</f>
        <v/>
      </c>
      <c r="J25" s="43" t="str">
        <f aca="false">IF(Attendance!B27="","",Attendance!AV27)</f>
        <v/>
      </c>
      <c r="K25" s="41" t="str">
        <f aca="false">IF(Attendance!B27="","",Attendance!AT27)</f>
        <v/>
      </c>
      <c r="L25" s="37" t="str">
        <f aca="false">IF(Attendance!B27="","",C25+D25+E25+F25+G25+H25+K25-Attendance!$F$2)</f>
        <v/>
      </c>
    </row>
    <row r="26" customFormat="false" ht="15" hidden="false" customHeight="true" outlineLevel="0" collapsed="false">
      <c r="A26" s="35" t="str">
        <f aca="false">Attendance!A28</f>
        <v/>
      </c>
      <c r="B26" s="35" t="str">
        <f aca="false">Attendance!B28</f>
        <v/>
      </c>
      <c r="C26" s="41" t="str">
        <f aca="false">IF(Attendance!B28="","",Attendance!AK28)</f>
        <v/>
      </c>
      <c r="D26" s="41" t="str">
        <f aca="false">IF(Attendance!B28="","",Attendance!AN28+Attendance!AO28+Attendance!AP28)</f>
        <v/>
      </c>
      <c r="E26" s="41" t="str">
        <f aca="false">IF(Attendance!B28="","",Attendance!AQ28)</f>
        <v/>
      </c>
      <c r="F26" s="41" t="str">
        <f aca="false">IF(Attendance!B28="","",Attendance!AR28+Attendance!AS28)</f>
        <v/>
      </c>
      <c r="G26" s="41" t="str">
        <f aca="false">IF(Attendance!B28="","",Attendance!AM28)</f>
        <v/>
      </c>
      <c r="H26" s="41" t="str">
        <f aca="false">IF(Attendance!B28="","",Attendance!AL28)</f>
        <v/>
      </c>
      <c r="I26" s="42" t="str">
        <f aca="false">IF(Attendance!B28="","",Attendance!AU28)</f>
        <v/>
      </c>
      <c r="J26" s="43" t="str">
        <f aca="false">IF(Attendance!B28="","",Attendance!AV28)</f>
        <v/>
      </c>
      <c r="K26" s="41" t="str">
        <f aca="false">IF(Attendance!B28="","",Attendance!AT28)</f>
        <v/>
      </c>
      <c r="L26" s="37" t="str">
        <f aca="false">IF(Attendance!B28="","",C26+D26+E26+F26+G26+H26+K26-Attendance!$F$2)</f>
        <v/>
      </c>
    </row>
    <row r="27" customFormat="false" ht="15" hidden="false" customHeight="true" outlineLevel="0" collapsed="false">
      <c r="A27" s="35" t="str">
        <f aca="false">Attendance!A29</f>
        <v/>
      </c>
      <c r="B27" s="35" t="str">
        <f aca="false">Attendance!B29</f>
        <v/>
      </c>
      <c r="C27" s="41" t="str">
        <f aca="false">IF(Attendance!B29="","",Attendance!AK29)</f>
        <v/>
      </c>
      <c r="D27" s="41" t="str">
        <f aca="false">IF(Attendance!B29="","",Attendance!AN29+Attendance!AO29+Attendance!AP29)</f>
        <v/>
      </c>
      <c r="E27" s="41" t="str">
        <f aca="false">IF(Attendance!B29="","",Attendance!AQ29)</f>
        <v/>
      </c>
      <c r="F27" s="41" t="str">
        <f aca="false">IF(Attendance!B29="","",Attendance!AR29+Attendance!AS29)</f>
        <v/>
      </c>
      <c r="G27" s="41" t="str">
        <f aca="false">IF(Attendance!B29="","",Attendance!AM29)</f>
        <v/>
      </c>
      <c r="H27" s="41" t="str">
        <f aca="false">IF(Attendance!B29="","",Attendance!AL29)</f>
        <v/>
      </c>
      <c r="I27" s="42" t="str">
        <f aca="false">IF(Attendance!B29="","",Attendance!AU29)</f>
        <v/>
      </c>
      <c r="J27" s="43" t="str">
        <f aca="false">IF(Attendance!B29="","",Attendance!AV29)</f>
        <v/>
      </c>
      <c r="K27" s="41" t="str">
        <f aca="false">IF(Attendance!B29="","",Attendance!AT29)</f>
        <v/>
      </c>
      <c r="L27" s="37" t="str">
        <f aca="false">IF(Attendance!B29="","",C27+D27+E27+F27+G27+H27+K27-Attendance!$F$2)</f>
        <v/>
      </c>
    </row>
    <row r="28" customFormat="false" ht="15" hidden="false" customHeight="true" outlineLevel="0" collapsed="false">
      <c r="A28" s="35" t="str">
        <f aca="false">Attendance!A30</f>
        <v/>
      </c>
      <c r="B28" s="35" t="str">
        <f aca="false">Attendance!B30</f>
        <v/>
      </c>
      <c r="C28" s="41" t="str">
        <f aca="false">IF(Attendance!B30="","",Attendance!AK30)</f>
        <v/>
      </c>
      <c r="D28" s="41" t="str">
        <f aca="false">IF(Attendance!B30="","",Attendance!AN30+Attendance!AO30+Attendance!AP30)</f>
        <v/>
      </c>
      <c r="E28" s="41" t="str">
        <f aca="false">IF(Attendance!B30="","",Attendance!AQ30)</f>
        <v/>
      </c>
      <c r="F28" s="41" t="str">
        <f aca="false">IF(Attendance!B30="","",Attendance!AR30+Attendance!AS30)</f>
        <v/>
      </c>
      <c r="G28" s="41" t="str">
        <f aca="false">IF(Attendance!B30="","",Attendance!AM30)</f>
        <v/>
      </c>
      <c r="H28" s="41" t="str">
        <f aca="false">IF(Attendance!B30="","",Attendance!AL30)</f>
        <v/>
      </c>
      <c r="I28" s="42" t="str">
        <f aca="false">IF(Attendance!B30="","",Attendance!AU30)</f>
        <v/>
      </c>
      <c r="J28" s="43" t="str">
        <f aca="false">IF(Attendance!B30="","",Attendance!AV30)</f>
        <v/>
      </c>
      <c r="K28" s="41" t="str">
        <f aca="false">IF(Attendance!B30="","",Attendance!AT30)</f>
        <v/>
      </c>
      <c r="L28" s="37" t="str">
        <f aca="false">IF(Attendance!B30="","",C28+D28+E28+F28+G28+H28+K28-Attendance!$F$2)</f>
        <v/>
      </c>
    </row>
    <row r="29" customFormat="false" ht="15" hidden="false" customHeight="true" outlineLevel="0" collapsed="false">
      <c r="A29" s="35" t="str">
        <f aca="false">Attendance!A31</f>
        <v/>
      </c>
      <c r="B29" s="35" t="str">
        <f aca="false">Attendance!B31</f>
        <v/>
      </c>
      <c r="C29" s="41" t="str">
        <f aca="false">IF(Attendance!B31="","",Attendance!AK31)</f>
        <v/>
      </c>
      <c r="D29" s="41" t="str">
        <f aca="false">IF(Attendance!B31="","",Attendance!AN31+Attendance!AO31+Attendance!AP31)</f>
        <v/>
      </c>
      <c r="E29" s="41" t="str">
        <f aca="false">IF(Attendance!B31="","",Attendance!AQ31)</f>
        <v/>
      </c>
      <c r="F29" s="41" t="str">
        <f aca="false">IF(Attendance!B31="","",Attendance!AR31+Attendance!AS31)</f>
        <v/>
      </c>
      <c r="G29" s="41" t="str">
        <f aca="false">IF(Attendance!B31="","",Attendance!AM31)</f>
        <v/>
      </c>
      <c r="H29" s="41" t="str">
        <f aca="false">IF(Attendance!B31="","",Attendance!AL31)</f>
        <v/>
      </c>
      <c r="I29" s="42" t="str">
        <f aca="false">IF(Attendance!B31="","",Attendance!AU31)</f>
        <v/>
      </c>
      <c r="J29" s="43" t="str">
        <f aca="false">IF(Attendance!B31="","",Attendance!AV31)</f>
        <v/>
      </c>
      <c r="K29" s="41" t="str">
        <f aca="false">IF(Attendance!B31="","",Attendance!AT31)</f>
        <v/>
      </c>
      <c r="L29" s="37" t="str">
        <f aca="false">IF(Attendance!B31="","",C29+D29+E29+F29+G29+H29+K29-Attendance!$F$2)</f>
        <v/>
      </c>
    </row>
    <row r="30" customFormat="false" ht="15" hidden="false" customHeight="true" outlineLevel="0" collapsed="false">
      <c r="A30" s="35" t="str">
        <f aca="false">Attendance!A32</f>
        <v/>
      </c>
      <c r="B30" s="35" t="str">
        <f aca="false">Attendance!B32</f>
        <v/>
      </c>
      <c r="C30" s="41" t="str">
        <f aca="false">IF(Attendance!B32="","",Attendance!AK32)</f>
        <v/>
      </c>
      <c r="D30" s="41" t="str">
        <f aca="false">IF(Attendance!B32="","",Attendance!AN32+Attendance!AO32+Attendance!AP32)</f>
        <v/>
      </c>
      <c r="E30" s="41" t="str">
        <f aca="false">IF(Attendance!B32="","",Attendance!AQ32)</f>
        <v/>
      </c>
      <c r="F30" s="41" t="str">
        <f aca="false">IF(Attendance!B32="","",Attendance!AR32+Attendance!AS32)</f>
        <v/>
      </c>
      <c r="G30" s="41" t="str">
        <f aca="false">IF(Attendance!B32="","",Attendance!AM32)</f>
        <v/>
      </c>
      <c r="H30" s="41" t="str">
        <f aca="false">IF(Attendance!B32="","",Attendance!AL32)</f>
        <v/>
      </c>
      <c r="I30" s="42" t="str">
        <f aca="false">IF(Attendance!B32="","",Attendance!AU32)</f>
        <v/>
      </c>
      <c r="J30" s="43" t="str">
        <f aca="false">IF(Attendance!B32="","",Attendance!AV32)</f>
        <v/>
      </c>
      <c r="K30" s="41" t="str">
        <f aca="false">IF(Attendance!B32="","",Attendance!AT32)</f>
        <v/>
      </c>
      <c r="L30" s="37" t="str">
        <f aca="false">IF(Attendance!B32="","",C30+D30+E30+F30+G30+H30+K30-Attendance!$F$2)</f>
        <v/>
      </c>
    </row>
    <row r="31" customFormat="false" ht="15" hidden="false" customHeight="true" outlineLevel="0" collapsed="false">
      <c r="A31" s="35" t="str">
        <f aca="false">Attendance!A33</f>
        <v/>
      </c>
      <c r="B31" s="35" t="str">
        <f aca="false">Attendance!B33</f>
        <v/>
      </c>
      <c r="C31" s="41" t="str">
        <f aca="false">IF(Attendance!B33="","",Attendance!AK33)</f>
        <v/>
      </c>
      <c r="D31" s="41" t="str">
        <f aca="false">IF(Attendance!B33="","",Attendance!AN33+Attendance!AO33+Attendance!AP33)</f>
        <v/>
      </c>
      <c r="E31" s="41" t="str">
        <f aca="false">IF(Attendance!B33="","",Attendance!AQ33)</f>
        <v/>
      </c>
      <c r="F31" s="41" t="str">
        <f aca="false">IF(Attendance!B33="","",Attendance!AR33+Attendance!AS33)</f>
        <v/>
      </c>
      <c r="G31" s="41" t="str">
        <f aca="false">IF(Attendance!B33="","",Attendance!AM33)</f>
        <v/>
      </c>
      <c r="H31" s="41" t="str">
        <f aca="false">IF(Attendance!B33="","",Attendance!AL33)</f>
        <v/>
      </c>
      <c r="I31" s="42" t="str">
        <f aca="false">IF(Attendance!B33="","",Attendance!AU33)</f>
        <v/>
      </c>
      <c r="J31" s="43" t="str">
        <f aca="false">IF(Attendance!B33="","",Attendance!AV33)</f>
        <v/>
      </c>
      <c r="K31" s="41" t="str">
        <f aca="false">IF(Attendance!B33="","",Attendance!AT33)</f>
        <v/>
      </c>
      <c r="L31" s="37" t="str">
        <f aca="false">IF(Attendance!B33="","",C31+D31+E31+F31+G31+H31+K31-Attendance!$F$2)</f>
        <v/>
      </c>
    </row>
    <row r="32" customFormat="false" ht="15" hidden="false" customHeight="true" outlineLevel="0" collapsed="false">
      <c r="A32" s="35" t="str">
        <f aca="false">Attendance!A34</f>
        <v/>
      </c>
      <c r="B32" s="35" t="str">
        <f aca="false">Attendance!B34</f>
        <v/>
      </c>
      <c r="C32" s="41" t="str">
        <f aca="false">IF(Attendance!B34="","",Attendance!AK34)</f>
        <v/>
      </c>
      <c r="D32" s="41" t="str">
        <f aca="false">IF(Attendance!B34="","",Attendance!AN34+Attendance!AO34+Attendance!AP34)</f>
        <v/>
      </c>
      <c r="E32" s="41" t="str">
        <f aca="false">IF(Attendance!B34="","",Attendance!AQ34)</f>
        <v/>
      </c>
      <c r="F32" s="41" t="str">
        <f aca="false">IF(Attendance!B34="","",Attendance!AR34+Attendance!AS34)</f>
        <v/>
      </c>
      <c r="G32" s="41" t="str">
        <f aca="false">IF(Attendance!B34="","",Attendance!AM34)</f>
        <v/>
      </c>
      <c r="H32" s="41" t="str">
        <f aca="false">IF(Attendance!B34="","",Attendance!AL34)</f>
        <v/>
      </c>
      <c r="I32" s="42" t="str">
        <f aca="false">IF(Attendance!B34="","",Attendance!AU34)</f>
        <v/>
      </c>
      <c r="J32" s="43" t="str">
        <f aca="false">IF(Attendance!B34="","",Attendance!AV34)</f>
        <v/>
      </c>
      <c r="K32" s="41" t="str">
        <f aca="false">IF(Attendance!B34="","",Attendance!AT34)</f>
        <v/>
      </c>
      <c r="L32" s="37" t="str">
        <f aca="false">IF(Attendance!B34="","",C32+D32+E32+F32+G32+H32+K32-Attendance!$F$2)</f>
        <v/>
      </c>
    </row>
    <row r="33" customFormat="false" ht="15" hidden="false" customHeight="true" outlineLevel="0" collapsed="false">
      <c r="A33" s="35" t="str">
        <f aca="false">Attendance!A35</f>
        <v/>
      </c>
      <c r="B33" s="35" t="str">
        <f aca="false">Attendance!B35</f>
        <v/>
      </c>
      <c r="C33" s="41" t="str">
        <f aca="false">IF(Attendance!B35="","",Attendance!AK35)</f>
        <v/>
      </c>
      <c r="D33" s="41" t="str">
        <f aca="false">IF(Attendance!B35="","",Attendance!AN35+Attendance!AO35+Attendance!AP35)</f>
        <v/>
      </c>
      <c r="E33" s="41" t="str">
        <f aca="false">IF(Attendance!B35="","",Attendance!AQ35)</f>
        <v/>
      </c>
      <c r="F33" s="41" t="str">
        <f aca="false">IF(Attendance!B35="","",Attendance!AR35+Attendance!AS35)</f>
        <v/>
      </c>
      <c r="G33" s="41" t="str">
        <f aca="false">IF(Attendance!B35="","",Attendance!AM35)</f>
        <v/>
      </c>
      <c r="H33" s="41" t="str">
        <f aca="false">IF(Attendance!B35="","",Attendance!AL35)</f>
        <v/>
      </c>
      <c r="I33" s="42" t="str">
        <f aca="false">IF(Attendance!B35="","",Attendance!AU35)</f>
        <v/>
      </c>
      <c r="J33" s="43" t="str">
        <f aca="false">IF(Attendance!B35="","",Attendance!AV35)</f>
        <v/>
      </c>
      <c r="K33" s="41" t="str">
        <f aca="false">IF(Attendance!B35="","",Attendance!AT35)</f>
        <v/>
      </c>
      <c r="L33" s="37" t="str">
        <f aca="false">IF(Attendance!B35="","",C33+D33+E33+F33+G33+H33+K33-Attendance!$F$2)</f>
        <v/>
      </c>
    </row>
    <row r="34" customFormat="false" ht="15" hidden="false" customHeight="true" outlineLevel="0" collapsed="false">
      <c r="A34" s="35" t="str">
        <f aca="false">Attendance!A36</f>
        <v/>
      </c>
      <c r="B34" s="35" t="str">
        <f aca="false">Attendance!B36</f>
        <v/>
      </c>
      <c r="C34" s="41" t="str">
        <f aca="false">IF(Attendance!B36="","",Attendance!AK36)</f>
        <v/>
      </c>
      <c r="D34" s="41" t="str">
        <f aca="false">IF(Attendance!B36="","",Attendance!AN36+Attendance!AO36+Attendance!AP36)</f>
        <v/>
      </c>
      <c r="E34" s="41" t="str">
        <f aca="false">IF(Attendance!B36="","",Attendance!AQ36)</f>
        <v/>
      </c>
      <c r="F34" s="41" t="str">
        <f aca="false">IF(Attendance!B36="","",Attendance!AR36+Attendance!AS36)</f>
        <v/>
      </c>
      <c r="G34" s="41" t="str">
        <f aca="false">IF(Attendance!B36="","",Attendance!AM36)</f>
        <v/>
      </c>
      <c r="H34" s="41" t="str">
        <f aca="false">IF(Attendance!B36="","",Attendance!AL36)</f>
        <v/>
      </c>
      <c r="I34" s="42" t="str">
        <f aca="false">IF(Attendance!B36="","",Attendance!AU36)</f>
        <v/>
      </c>
      <c r="J34" s="43" t="str">
        <f aca="false">IF(Attendance!B36="","",Attendance!AV36)</f>
        <v/>
      </c>
      <c r="K34" s="41" t="str">
        <f aca="false">IF(Attendance!B36="","",Attendance!AT36)</f>
        <v/>
      </c>
      <c r="L34" s="37" t="str">
        <f aca="false">IF(Attendance!B36="","",C34+D34+E34+F34+G34+H34+K34-Attendance!$F$2)</f>
        <v/>
      </c>
    </row>
    <row r="35" customFormat="false" ht="15" hidden="false" customHeight="true" outlineLevel="0" collapsed="false">
      <c r="A35" s="35" t="str">
        <f aca="false">Attendance!A37</f>
        <v/>
      </c>
      <c r="B35" s="35" t="str">
        <f aca="false">Attendance!B37</f>
        <v/>
      </c>
      <c r="C35" s="41" t="str">
        <f aca="false">IF(Attendance!B37="","",Attendance!AK37)</f>
        <v/>
      </c>
      <c r="D35" s="41" t="str">
        <f aca="false">IF(Attendance!B37="","",Attendance!AN37+Attendance!AO37+Attendance!AP37)</f>
        <v/>
      </c>
      <c r="E35" s="41" t="str">
        <f aca="false">IF(Attendance!B37="","",Attendance!AQ37)</f>
        <v/>
      </c>
      <c r="F35" s="41" t="str">
        <f aca="false">IF(Attendance!B37="","",Attendance!AR37+Attendance!AS37)</f>
        <v/>
      </c>
      <c r="G35" s="41" t="str">
        <f aca="false">IF(Attendance!B37="","",Attendance!AM37)</f>
        <v/>
      </c>
      <c r="H35" s="41" t="str">
        <f aca="false">IF(Attendance!B37="","",Attendance!AL37)</f>
        <v/>
      </c>
      <c r="I35" s="42" t="str">
        <f aca="false">IF(Attendance!B37="","",Attendance!AU37)</f>
        <v/>
      </c>
      <c r="J35" s="43" t="str">
        <f aca="false">IF(Attendance!B37="","",Attendance!AV37)</f>
        <v/>
      </c>
      <c r="K35" s="41" t="str">
        <f aca="false">IF(Attendance!B37="","",Attendance!AT37)</f>
        <v/>
      </c>
      <c r="L35" s="37" t="str">
        <f aca="false">IF(Attendance!B37="","",C35+D35+E35+F35+G35+H35+K35-Attendance!$F$2)</f>
        <v/>
      </c>
    </row>
    <row r="36" customFormat="false" ht="15" hidden="false" customHeight="true" outlineLevel="0" collapsed="false">
      <c r="A36" s="35" t="str">
        <f aca="false">Attendance!A38</f>
        <v/>
      </c>
      <c r="B36" s="35" t="str">
        <f aca="false">Attendance!B38</f>
        <v/>
      </c>
      <c r="C36" s="41" t="str">
        <f aca="false">IF(Attendance!B38="","",Attendance!AK38)</f>
        <v/>
      </c>
      <c r="D36" s="41" t="str">
        <f aca="false">IF(Attendance!B38="","",Attendance!AN38+Attendance!AO38+Attendance!AP38)</f>
        <v/>
      </c>
      <c r="E36" s="41" t="str">
        <f aca="false">IF(Attendance!B38="","",Attendance!AQ38)</f>
        <v/>
      </c>
      <c r="F36" s="41" t="str">
        <f aca="false">IF(Attendance!B38="","",Attendance!AR38+Attendance!AS38)</f>
        <v/>
      </c>
      <c r="G36" s="41" t="str">
        <f aca="false">IF(Attendance!B38="","",Attendance!AM38)</f>
        <v/>
      </c>
      <c r="H36" s="41" t="str">
        <f aca="false">IF(Attendance!B38="","",Attendance!AL38)</f>
        <v/>
      </c>
      <c r="I36" s="42" t="str">
        <f aca="false">IF(Attendance!B38="","",Attendance!AU38)</f>
        <v/>
      </c>
      <c r="J36" s="43" t="str">
        <f aca="false">IF(Attendance!B38="","",Attendance!AV38)</f>
        <v/>
      </c>
      <c r="K36" s="41" t="str">
        <f aca="false">IF(Attendance!B38="","",Attendance!AT38)</f>
        <v/>
      </c>
      <c r="L36" s="37" t="str">
        <f aca="false">IF(Attendance!B38="","",C36+D36+E36+F36+G36+H36+K36-Attendance!$F$2)</f>
        <v/>
      </c>
    </row>
    <row r="37" customFormat="false" ht="15" hidden="false" customHeight="true" outlineLevel="0" collapsed="false">
      <c r="A37" s="35" t="str">
        <f aca="false">Attendance!A39</f>
        <v/>
      </c>
      <c r="B37" s="35" t="str">
        <f aca="false">Attendance!B39</f>
        <v/>
      </c>
      <c r="C37" s="41" t="str">
        <f aca="false">IF(Attendance!B39="","",Attendance!AK39)</f>
        <v/>
      </c>
      <c r="D37" s="41" t="str">
        <f aca="false">IF(Attendance!B39="","",Attendance!AN39+Attendance!AO39+Attendance!AP39)</f>
        <v/>
      </c>
      <c r="E37" s="41" t="str">
        <f aca="false">IF(Attendance!B39="","",Attendance!AQ39)</f>
        <v/>
      </c>
      <c r="F37" s="41" t="str">
        <f aca="false">IF(Attendance!B39="","",Attendance!AR39+Attendance!AS39)</f>
        <v/>
      </c>
      <c r="G37" s="41" t="str">
        <f aca="false">IF(Attendance!B39="","",Attendance!AM39)</f>
        <v/>
      </c>
      <c r="H37" s="41" t="str">
        <f aca="false">IF(Attendance!B39="","",Attendance!AL39)</f>
        <v/>
      </c>
      <c r="I37" s="42" t="str">
        <f aca="false">IF(Attendance!B39="","",Attendance!AU39)</f>
        <v/>
      </c>
      <c r="J37" s="43" t="str">
        <f aca="false">IF(Attendance!B39="","",Attendance!AV39)</f>
        <v/>
      </c>
      <c r="K37" s="41" t="str">
        <f aca="false">IF(Attendance!B39="","",Attendance!AT39)</f>
        <v/>
      </c>
      <c r="L37" s="37" t="str">
        <f aca="false">IF(Attendance!B39="","",C37+D37+E37+F37+G37+H37+K37-Attendance!$F$2)</f>
        <v/>
      </c>
    </row>
    <row r="38" customFormat="false" ht="15" hidden="false" customHeight="true" outlineLevel="0" collapsed="false">
      <c r="A38" s="35" t="str">
        <f aca="false">Attendance!A40</f>
        <v/>
      </c>
      <c r="B38" s="35" t="str">
        <f aca="false">Attendance!B40</f>
        <v/>
      </c>
      <c r="C38" s="41" t="str">
        <f aca="false">IF(Attendance!B40="","",Attendance!AK40)</f>
        <v/>
      </c>
      <c r="D38" s="41" t="str">
        <f aca="false">IF(Attendance!B40="","",Attendance!AN40+Attendance!AO40+Attendance!AP40)</f>
        <v/>
      </c>
      <c r="E38" s="41" t="str">
        <f aca="false">IF(Attendance!B40="","",Attendance!AQ40)</f>
        <v/>
      </c>
      <c r="F38" s="41" t="str">
        <f aca="false">IF(Attendance!B40="","",Attendance!AR40+Attendance!AS40)</f>
        <v/>
      </c>
      <c r="G38" s="41" t="str">
        <f aca="false">IF(Attendance!B40="","",Attendance!AM40)</f>
        <v/>
      </c>
      <c r="H38" s="41" t="str">
        <f aca="false">IF(Attendance!B40="","",Attendance!AL40)</f>
        <v/>
      </c>
      <c r="I38" s="42" t="str">
        <f aca="false">IF(Attendance!B40="","",Attendance!AU40)</f>
        <v/>
      </c>
      <c r="J38" s="43" t="str">
        <f aca="false">IF(Attendance!B40="","",Attendance!AV40)</f>
        <v/>
      </c>
      <c r="K38" s="41" t="str">
        <f aca="false">IF(Attendance!B40="","",Attendance!AT40)</f>
        <v/>
      </c>
      <c r="L38" s="37" t="str">
        <f aca="false">IF(Attendance!B40="","",C38+D38+E38+F38+G38+H38+K38-Attendance!$F$2)</f>
        <v/>
      </c>
    </row>
    <row r="39" customFormat="false" ht="15" hidden="false" customHeight="true" outlineLevel="0" collapsed="false">
      <c r="A39" s="35" t="str">
        <f aca="false">Attendance!A41</f>
        <v/>
      </c>
      <c r="B39" s="35" t="str">
        <f aca="false">Attendance!B41</f>
        <v/>
      </c>
      <c r="C39" s="41" t="str">
        <f aca="false">IF(Attendance!B41="","",Attendance!AK41)</f>
        <v/>
      </c>
      <c r="D39" s="41" t="str">
        <f aca="false">IF(Attendance!B41="","",Attendance!AN41+Attendance!AO41+Attendance!AP41)</f>
        <v/>
      </c>
      <c r="E39" s="41" t="str">
        <f aca="false">IF(Attendance!B41="","",Attendance!AQ41)</f>
        <v/>
      </c>
      <c r="F39" s="41" t="str">
        <f aca="false">IF(Attendance!B41="","",Attendance!AR41+Attendance!AS41)</f>
        <v/>
      </c>
      <c r="G39" s="41" t="str">
        <f aca="false">IF(Attendance!B41="","",Attendance!AM41)</f>
        <v/>
      </c>
      <c r="H39" s="41" t="str">
        <f aca="false">IF(Attendance!B41="","",Attendance!AL41)</f>
        <v/>
      </c>
      <c r="I39" s="42" t="str">
        <f aca="false">IF(Attendance!B41="","",Attendance!AU41)</f>
        <v/>
      </c>
      <c r="J39" s="43" t="str">
        <f aca="false">IF(Attendance!B41="","",Attendance!AV41)</f>
        <v/>
      </c>
      <c r="K39" s="41" t="str">
        <f aca="false">IF(Attendance!B41="","",Attendance!AT41)</f>
        <v/>
      </c>
      <c r="L39" s="37" t="str">
        <f aca="false">IF(Attendance!B41="","",C39+D39+E39+F39+G39+H39+K39-Attendance!$F$2)</f>
        <v/>
      </c>
    </row>
    <row r="40" customFormat="false" ht="15" hidden="false" customHeight="true" outlineLevel="0" collapsed="false">
      <c r="A40" s="35" t="str">
        <f aca="false">Attendance!A42</f>
        <v/>
      </c>
      <c r="B40" s="35" t="str">
        <f aca="false">Attendance!B42</f>
        <v/>
      </c>
      <c r="C40" s="41" t="str">
        <f aca="false">IF(Attendance!B42="","",Attendance!AK42)</f>
        <v/>
      </c>
      <c r="D40" s="41" t="str">
        <f aca="false">IF(Attendance!B42="","",Attendance!AN42+Attendance!AO42+Attendance!AP42)</f>
        <v/>
      </c>
      <c r="E40" s="41" t="str">
        <f aca="false">IF(Attendance!B42="","",Attendance!AQ42)</f>
        <v/>
      </c>
      <c r="F40" s="41" t="str">
        <f aca="false">IF(Attendance!B42="","",Attendance!AR42+Attendance!AS42)</f>
        <v/>
      </c>
      <c r="G40" s="41" t="str">
        <f aca="false">IF(Attendance!B42="","",Attendance!AM42)</f>
        <v/>
      </c>
      <c r="H40" s="41" t="str">
        <f aca="false">IF(Attendance!B42="","",Attendance!AL42)</f>
        <v/>
      </c>
      <c r="I40" s="42" t="str">
        <f aca="false">IF(Attendance!B42="","",Attendance!AU42)</f>
        <v/>
      </c>
      <c r="J40" s="43" t="str">
        <f aca="false">IF(Attendance!B42="","",Attendance!AV42)</f>
        <v/>
      </c>
      <c r="K40" s="41" t="str">
        <f aca="false">IF(Attendance!B42="","",Attendance!AT42)</f>
        <v/>
      </c>
      <c r="L40" s="37" t="str">
        <f aca="false">IF(Attendance!B42="","",C40+D40+E40+F40+G40+H40+K40-Attendance!$F$2)</f>
        <v/>
      </c>
    </row>
    <row r="41" customFormat="false" ht="15" hidden="false" customHeight="true" outlineLevel="0" collapsed="false">
      <c r="A41" s="35" t="str">
        <f aca="false">Attendance!A43</f>
        <v/>
      </c>
      <c r="B41" s="35" t="str">
        <f aca="false">Attendance!B43</f>
        <v/>
      </c>
      <c r="C41" s="41" t="str">
        <f aca="false">IF(Attendance!B43="","",Attendance!AK43)</f>
        <v/>
      </c>
      <c r="D41" s="41" t="str">
        <f aca="false">IF(Attendance!B43="","",Attendance!AN43+Attendance!AO43+Attendance!AP43)</f>
        <v/>
      </c>
      <c r="E41" s="41" t="str">
        <f aca="false">IF(Attendance!B43="","",Attendance!AQ43)</f>
        <v/>
      </c>
      <c r="F41" s="41" t="str">
        <f aca="false">IF(Attendance!B43="","",Attendance!AR43+Attendance!AS43)</f>
        <v/>
      </c>
      <c r="G41" s="41" t="str">
        <f aca="false">IF(Attendance!B43="","",Attendance!AM43)</f>
        <v/>
      </c>
      <c r="H41" s="41" t="str">
        <f aca="false">IF(Attendance!B43="","",Attendance!AL43)</f>
        <v/>
      </c>
      <c r="I41" s="42" t="str">
        <f aca="false">IF(Attendance!B43="","",Attendance!AU43)</f>
        <v/>
      </c>
      <c r="J41" s="43" t="str">
        <f aca="false">IF(Attendance!B43="","",Attendance!AV43)</f>
        <v/>
      </c>
      <c r="K41" s="41" t="str">
        <f aca="false">IF(Attendance!B43="","",Attendance!AT43)</f>
        <v/>
      </c>
      <c r="L41" s="37" t="str">
        <f aca="false">IF(Attendance!B43="","",C41+D41+E41+F41+G41+H41+K41-Attendance!$F$2)</f>
        <v/>
      </c>
    </row>
    <row r="42" customFormat="false" ht="15" hidden="false" customHeight="true" outlineLevel="0" collapsed="false">
      <c r="A42" s="35" t="str">
        <f aca="false">Attendance!A44</f>
        <v/>
      </c>
      <c r="B42" s="35" t="str">
        <f aca="false">Attendance!B44</f>
        <v/>
      </c>
      <c r="C42" s="41" t="str">
        <f aca="false">IF(Attendance!B44="","",Attendance!AK44)</f>
        <v/>
      </c>
      <c r="D42" s="41" t="str">
        <f aca="false">IF(Attendance!B44="","",Attendance!AN44+Attendance!AO44+Attendance!AP44)</f>
        <v/>
      </c>
      <c r="E42" s="41" t="str">
        <f aca="false">IF(Attendance!B44="","",Attendance!AQ44)</f>
        <v/>
      </c>
      <c r="F42" s="41" t="str">
        <f aca="false">IF(Attendance!B44="","",Attendance!AR44+Attendance!AS44)</f>
        <v/>
      </c>
      <c r="G42" s="41" t="str">
        <f aca="false">IF(Attendance!B44="","",Attendance!AM44)</f>
        <v/>
      </c>
      <c r="H42" s="41" t="str">
        <f aca="false">IF(Attendance!B44="","",Attendance!AL44)</f>
        <v/>
      </c>
      <c r="I42" s="42" t="str">
        <f aca="false">IF(Attendance!B44="","",Attendance!AU44)</f>
        <v/>
      </c>
      <c r="J42" s="43" t="str">
        <f aca="false">IF(Attendance!B44="","",Attendance!AV44)</f>
        <v/>
      </c>
      <c r="K42" s="41" t="str">
        <f aca="false">IF(Attendance!B44="","",Attendance!AT44)</f>
        <v/>
      </c>
      <c r="L42" s="37" t="str">
        <f aca="false">IF(Attendance!B44="","",C42+D42+E42+F42+G42+H42+K42-Attendance!$F$2)</f>
        <v/>
      </c>
    </row>
    <row r="43" customFormat="false" ht="15" hidden="false" customHeight="true" outlineLevel="0" collapsed="false">
      <c r="A43" s="35" t="str">
        <f aca="false">Attendance!A45</f>
        <v/>
      </c>
      <c r="B43" s="35" t="str">
        <f aca="false">Attendance!B45</f>
        <v/>
      </c>
      <c r="C43" s="41" t="str">
        <f aca="false">IF(Attendance!B45="","",Attendance!AK45)</f>
        <v/>
      </c>
      <c r="D43" s="41" t="str">
        <f aca="false">IF(Attendance!B45="","",Attendance!AN45+Attendance!AO45+Attendance!AP45)</f>
        <v/>
      </c>
      <c r="E43" s="41" t="str">
        <f aca="false">IF(Attendance!B45="","",Attendance!AQ45)</f>
        <v/>
      </c>
      <c r="F43" s="41" t="str">
        <f aca="false">IF(Attendance!B45="","",Attendance!AR45+Attendance!AS45)</f>
        <v/>
      </c>
      <c r="G43" s="41" t="str">
        <f aca="false">IF(Attendance!B45="","",Attendance!AM45)</f>
        <v/>
      </c>
      <c r="H43" s="41" t="str">
        <f aca="false">IF(Attendance!B45="","",Attendance!AL45)</f>
        <v/>
      </c>
      <c r="I43" s="42" t="str">
        <f aca="false">IF(Attendance!B45="","",Attendance!AU45)</f>
        <v/>
      </c>
      <c r="J43" s="43" t="str">
        <f aca="false">IF(Attendance!B45="","",Attendance!AV45)</f>
        <v/>
      </c>
      <c r="K43" s="41" t="str">
        <f aca="false">IF(Attendance!B45="","",Attendance!AT45)</f>
        <v/>
      </c>
      <c r="L43" s="37" t="str">
        <f aca="false">IF(Attendance!B45="","",C43+D43+E43+F43+G43+H43+K43-Attendance!$F$2)</f>
        <v/>
      </c>
    </row>
    <row r="44" customFormat="false" ht="15" hidden="false" customHeight="true" outlineLevel="0" collapsed="false">
      <c r="A44" s="35" t="str">
        <f aca="false">Attendance!A46</f>
        <v/>
      </c>
      <c r="B44" s="35" t="str">
        <f aca="false">Attendance!B46</f>
        <v/>
      </c>
      <c r="C44" s="41" t="str">
        <f aca="false">IF(Attendance!B46="","",Attendance!AK46)</f>
        <v/>
      </c>
      <c r="D44" s="41" t="str">
        <f aca="false">IF(Attendance!B46="","",Attendance!AN46+Attendance!AO46+Attendance!AP46)</f>
        <v/>
      </c>
      <c r="E44" s="41" t="str">
        <f aca="false">IF(Attendance!B46="","",Attendance!AQ46)</f>
        <v/>
      </c>
      <c r="F44" s="41" t="str">
        <f aca="false">IF(Attendance!B46="","",Attendance!AR46+Attendance!AS46)</f>
        <v/>
      </c>
      <c r="G44" s="41" t="str">
        <f aca="false">IF(Attendance!B46="","",Attendance!AM46)</f>
        <v/>
      </c>
      <c r="H44" s="41" t="str">
        <f aca="false">IF(Attendance!B46="","",Attendance!AL46)</f>
        <v/>
      </c>
      <c r="I44" s="42" t="str">
        <f aca="false">IF(Attendance!B46="","",Attendance!AU46)</f>
        <v/>
      </c>
      <c r="J44" s="43" t="str">
        <f aca="false">IF(Attendance!B46="","",Attendance!AV46)</f>
        <v/>
      </c>
      <c r="K44" s="41" t="str">
        <f aca="false">IF(Attendance!B46="","",Attendance!AT46)</f>
        <v/>
      </c>
      <c r="L44" s="37" t="str">
        <f aca="false">IF(Attendance!B46="","",C44+D44+E44+F44+G44+H44+K44-Attendance!$F$2)</f>
        <v/>
      </c>
    </row>
    <row r="45" customFormat="false" ht="15" hidden="false" customHeight="true" outlineLevel="0" collapsed="false">
      <c r="A45" s="35" t="str">
        <f aca="false">Attendance!A47</f>
        <v/>
      </c>
      <c r="B45" s="35" t="str">
        <f aca="false">Attendance!B47</f>
        <v/>
      </c>
      <c r="C45" s="41" t="str">
        <f aca="false">IF(Attendance!B47="","",Attendance!AK47)</f>
        <v/>
      </c>
      <c r="D45" s="41" t="str">
        <f aca="false">IF(Attendance!B47="","",Attendance!AN47+Attendance!AO47+Attendance!AP47)</f>
        <v/>
      </c>
      <c r="E45" s="41" t="str">
        <f aca="false">IF(Attendance!B47="","",Attendance!AQ47)</f>
        <v/>
      </c>
      <c r="F45" s="41" t="str">
        <f aca="false">IF(Attendance!B47="","",Attendance!AR47+Attendance!AS47)</f>
        <v/>
      </c>
      <c r="G45" s="41" t="str">
        <f aca="false">IF(Attendance!B47="","",Attendance!AM47)</f>
        <v/>
      </c>
      <c r="H45" s="41" t="str">
        <f aca="false">IF(Attendance!B47="","",Attendance!AL47)</f>
        <v/>
      </c>
      <c r="I45" s="42" t="str">
        <f aca="false">IF(Attendance!B47="","",Attendance!AU47)</f>
        <v/>
      </c>
      <c r="J45" s="43" t="str">
        <f aca="false">IF(Attendance!B47="","",Attendance!AV47)</f>
        <v/>
      </c>
      <c r="K45" s="41" t="str">
        <f aca="false">IF(Attendance!B47="","",Attendance!AT47)</f>
        <v/>
      </c>
      <c r="L45" s="37" t="str">
        <f aca="false">IF(Attendance!B47="","",C45+D45+E45+F45+G45+H45+K45-Attendance!$F$2)</f>
        <v/>
      </c>
    </row>
    <row r="46" customFormat="false" ht="15" hidden="false" customHeight="true" outlineLevel="0" collapsed="false">
      <c r="A46" s="35" t="str">
        <f aca="false">Attendance!A48</f>
        <v/>
      </c>
      <c r="B46" s="35" t="str">
        <f aca="false">Attendance!B48</f>
        <v/>
      </c>
      <c r="C46" s="41" t="str">
        <f aca="false">IF(Attendance!B48="","",Attendance!AK48)</f>
        <v/>
      </c>
      <c r="D46" s="41" t="str">
        <f aca="false">IF(Attendance!B48="","",Attendance!AN48+Attendance!AO48+Attendance!AP48)</f>
        <v/>
      </c>
      <c r="E46" s="41" t="str">
        <f aca="false">IF(Attendance!B48="","",Attendance!AQ48)</f>
        <v/>
      </c>
      <c r="F46" s="41" t="str">
        <f aca="false">IF(Attendance!B48="","",Attendance!AR48+Attendance!AS48)</f>
        <v/>
      </c>
      <c r="G46" s="41" t="str">
        <f aca="false">IF(Attendance!B48="","",Attendance!AM48)</f>
        <v/>
      </c>
      <c r="H46" s="41" t="str">
        <f aca="false">IF(Attendance!B48="","",Attendance!AL48)</f>
        <v/>
      </c>
      <c r="I46" s="42" t="str">
        <f aca="false">IF(Attendance!B48="","",Attendance!AU48)</f>
        <v/>
      </c>
      <c r="J46" s="43" t="str">
        <f aca="false">IF(Attendance!B48="","",Attendance!AV48)</f>
        <v/>
      </c>
      <c r="K46" s="41" t="str">
        <f aca="false">IF(Attendance!B48="","",Attendance!AT48)</f>
        <v/>
      </c>
      <c r="L46" s="37" t="str">
        <f aca="false">IF(Attendance!B48="","",C46+D46+E46+F46+G46+H46+K46-Attendance!$F$2)</f>
        <v/>
      </c>
    </row>
    <row r="47" customFormat="false" ht="15" hidden="false" customHeight="true" outlineLevel="0" collapsed="false">
      <c r="A47" s="35" t="str">
        <f aca="false">Attendance!A49</f>
        <v/>
      </c>
      <c r="B47" s="35" t="str">
        <f aca="false">Attendance!B49</f>
        <v/>
      </c>
      <c r="C47" s="41" t="str">
        <f aca="false">IF(Attendance!B49="","",Attendance!AK49)</f>
        <v/>
      </c>
      <c r="D47" s="41" t="str">
        <f aca="false">IF(Attendance!B49="","",Attendance!AN49+Attendance!AO49+Attendance!AP49)</f>
        <v/>
      </c>
      <c r="E47" s="41" t="str">
        <f aca="false">IF(Attendance!B49="","",Attendance!AQ49)</f>
        <v/>
      </c>
      <c r="F47" s="41" t="str">
        <f aca="false">IF(Attendance!B49="","",Attendance!AR49+Attendance!AS49)</f>
        <v/>
      </c>
      <c r="G47" s="41" t="str">
        <f aca="false">IF(Attendance!B49="","",Attendance!AM49)</f>
        <v/>
      </c>
      <c r="H47" s="41" t="str">
        <f aca="false">IF(Attendance!B49="","",Attendance!AL49)</f>
        <v/>
      </c>
      <c r="I47" s="42" t="str">
        <f aca="false">IF(Attendance!B49="","",Attendance!AU49)</f>
        <v/>
      </c>
      <c r="J47" s="43" t="str">
        <f aca="false">IF(Attendance!B49="","",Attendance!AV49)</f>
        <v/>
      </c>
      <c r="K47" s="41" t="str">
        <f aca="false">IF(Attendance!B49="","",Attendance!AT49)</f>
        <v/>
      </c>
      <c r="L47" s="37" t="str">
        <f aca="false">IF(Attendance!B49="","",C47+D47+E47+F47+G47+H47+K47-Attendance!$F$2)</f>
        <v/>
      </c>
    </row>
    <row r="48" customFormat="false" ht="15" hidden="false" customHeight="true" outlineLevel="0" collapsed="false">
      <c r="A48" s="35" t="str">
        <f aca="false">Attendance!A50</f>
        <v/>
      </c>
      <c r="B48" s="35" t="str">
        <f aca="false">Attendance!B50</f>
        <v/>
      </c>
      <c r="C48" s="41" t="str">
        <f aca="false">IF(Attendance!B50="","",Attendance!AK50)</f>
        <v/>
      </c>
      <c r="D48" s="41" t="str">
        <f aca="false">IF(Attendance!B50="","",Attendance!AN50+Attendance!AO50+Attendance!AP50)</f>
        <v/>
      </c>
      <c r="E48" s="41" t="str">
        <f aca="false">IF(Attendance!B50="","",Attendance!AQ50)</f>
        <v/>
      </c>
      <c r="F48" s="41" t="str">
        <f aca="false">IF(Attendance!B50="","",Attendance!AR50+Attendance!AS50)</f>
        <v/>
      </c>
      <c r="G48" s="41" t="str">
        <f aca="false">IF(Attendance!B50="","",Attendance!AM50)</f>
        <v/>
      </c>
      <c r="H48" s="41" t="str">
        <f aca="false">IF(Attendance!B50="","",Attendance!AL50)</f>
        <v/>
      </c>
      <c r="I48" s="42" t="str">
        <f aca="false">IF(Attendance!B50="","",Attendance!AU50)</f>
        <v/>
      </c>
      <c r="J48" s="43" t="str">
        <f aca="false">IF(Attendance!B50="","",Attendance!AV50)</f>
        <v/>
      </c>
      <c r="K48" s="41" t="str">
        <f aca="false">IF(Attendance!B50="","",Attendance!AT50)</f>
        <v/>
      </c>
      <c r="L48" s="37" t="str">
        <f aca="false">IF(Attendance!B50="","",C48+D48+E48+F48+G48+H48+K48-Attendance!$F$2)</f>
        <v/>
      </c>
    </row>
    <row r="49" customFormat="false" ht="15" hidden="false" customHeight="true" outlineLevel="0" collapsed="false">
      <c r="A49" s="35" t="str">
        <f aca="false">Attendance!A51</f>
        <v/>
      </c>
      <c r="B49" s="35" t="str">
        <f aca="false">Attendance!B51</f>
        <v/>
      </c>
      <c r="C49" s="41" t="str">
        <f aca="false">IF(Attendance!B51="","",Attendance!AK51)</f>
        <v/>
      </c>
      <c r="D49" s="41" t="str">
        <f aca="false">IF(Attendance!B51="","",Attendance!AN51+Attendance!AO51+Attendance!AP51)</f>
        <v/>
      </c>
      <c r="E49" s="41" t="str">
        <f aca="false">IF(Attendance!B51="","",Attendance!AQ51)</f>
        <v/>
      </c>
      <c r="F49" s="41" t="str">
        <f aca="false">IF(Attendance!B51="","",Attendance!AR51+Attendance!AS51)</f>
        <v/>
      </c>
      <c r="G49" s="41" t="str">
        <f aca="false">IF(Attendance!B51="","",Attendance!AM51)</f>
        <v/>
      </c>
      <c r="H49" s="41" t="str">
        <f aca="false">IF(Attendance!B51="","",Attendance!AL51)</f>
        <v/>
      </c>
      <c r="I49" s="42" t="str">
        <f aca="false">IF(Attendance!B51="","",Attendance!AU51)</f>
        <v/>
      </c>
      <c r="J49" s="43" t="str">
        <f aca="false">IF(Attendance!B51="","",Attendance!AV51)</f>
        <v/>
      </c>
      <c r="K49" s="41" t="str">
        <f aca="false">IF(Attendance!B51="","",Attendance!AT51)</f>
        <v/>
      </c>
      <c r="L49" s="37" t="str">
        <f aca="false">IF(Attendance!B51="","",C49+D49+E49+F49+G49+H49+K49-Attendance!$F$2)</f>
        <v/>
      </c>
    </row>
    <row r="50" customFormat="false" ht="15" hidden="false" customHeight="true" outlineLevel="0" collapsed="false">
      <c r="A50" s="35" t="str">
        <f aca="false">Attendance!A52</f>
        <v/>
      </c>
      <c r="B50" s="35" t="str">
        <f aca="false">Attendance!B52</f>
        <v/>
      </c>
      <c r="C50" s="41" t="str">
        <f aca="false">IF(Attendance!B52="","",Attendance!AK52)</f>
        <v/>
      </c>
      <c r="D50" s="41" t="str">
        <f aca="false">IF(Attendance!B52="","",Attendance!AN52+Attendance!AO52+Attendance!AP52)</f>
        <v/>
      </c>
      <c r="E50" s="41" t="str">
        <f aca="false">IF(Attendance!B52="","",Attendance!AQ52)</f>
        <v/>
      </c>
      <c r="F50" s="41" t="str">
        <f aca="false">IF(Attendance!B52="","",Attendance!AR52+Attendance!AS52)</f>
        <v/>
      </c>
      <c r="G50" s="41" t="str">
        <f aca="false">IF(Attendance!B52="","",Attendance!AM52)</f>
        <v/>
      </c>
      <c r="H50" s="41" t="str">
        <f aca="false">IF(Attendance!B52="","",Attendance!AL52)</f>
        <v/>
      </c>
      <c r="I50" s="42" t="str">
        <f aca="false">IF(Attendance!B52="","",Attendance!AU52)</f>
        <v/>
      </c>
      <c r="J50" s="43" t="str">
        <f aca="false">IF(Attendance!B52="","",Attendance!AV52)</f>
        <v/>
      </c>
      <c r="K50" s="41" t="str">
        <f aca="false">IF(Attendance!B52="","",Attendance!AT52)</f>
        <v/>
      </c>
      <c r="L50" s="37" t="str">
        <f aca="false">IF(Attendance!B52="","",C50+D50+E50+F50+G50+H50+K50-Attendance!$F$2)</f>
        <v/>
      </c>
    </row>
    <row r="51" customFormat="false" ht="15" hidden="false" customHeight="true" outlineLevel="0" collapsed="false">
      <c r="A51" s="35" t="str">
        <f aca="false">Attendance!A53</f>
        <v/>
      </c>
      <c r="B51" s="35" t="str">
        <f aca="false">Attendance!B53</f>
        <v/>
      </c>
      <c r="C51" s="41" t="str">
        <f aca="false">IF(Attendance!B53="","",Attendance!AK53)</f>
        <v/>
      </c>
      <c r="D51" s="41" t="str">
        <f aca="false">IF(Attendance!B53="","",Attendance!AN53+Attendance!AO53+Attendance!AP53)</f>
        <v/>
      </c>
      <c r="E51" s="41" t="str">
        <f aca="false">IF(Attendance!B53="","",Attendance!AQ53)</f>
        <v/>
      </c>
      <c r="F51" s="41" t="str">
        <f aca="false">IF(Attendance!B53="","",Attendance!AR53+Attendance!AS53)</f>
        <v/>
      </c>
      <c r="G51" s="41" t="str">
        <f aca="false">IF(Attendance!B53="","",Attendance!AM53)</f>
        <v/>
      </c>
      <c r="H51" s="41" t="str">
        <f aca="false">IF(Attendance!B53="","",Attendance!AL53)</f>
        <v/>
      </c>
      <c r="I51" s="42" t="str">
        <f aca="false">IF(Attendance!B53="","",Attendance!AU53)</f>
        <v/>
      </c>
      <c r="J51" s="43" t="str">
        <f aca="false">IF(Attendance!B53="","",Attendance!AV53)</f>
        <v/>
      </c>
      <c r="K51" s="41" t="str">
        <f aca="false">IF(Attendance!B53="","",Attendance!AT53)</f>
        <v/>
      </c>
      <c r="L51" s="37" t="str">
        <f aca="false">IF(Attendance!B53="","",C51+D51+E51+F51+G51+H51+K51-Attendance!$F$2)</f>
        <v/>
      </c>
    </row>
    <row r="52" customFormat="false" ht="15" hidden="false" customHeight="true" outlineLevel="0" collapsed="false">
      <c r="A52" s="35" t="str">
        <f aca="false">Attendance!A54</f>
        <v/>
      </c>
      <c r="B52" s="35" t="str">
        <f aca="false">Attendance!B54</f>
        <v/>
      </c>
      <c r="C52" s="41" t="str">
        <f aca="false">IF(Attendance!B54="","",Attendance!AK54)</f>
        <v/>
      </c>
      <c r="D52" s="41" t="str">
        <f aca="false">IF(Attendance!B54="","",Attendance!AN54+Attendance!AO54+Attendance!AP54)</f>
        <v/>
      </c>
      <c r="E52" s="41" t="str">
        <f aca="false">IF(Attendance!B54="","",Attendance!AQ54)</f>
        <v/>
      </c>
      <c r="F52" s="41" t="str">
        <f aca="false">IF(Attendance!B54="","",Attendance!AR54+Attendance!AS54)</f>
        <v/>
      </c>
      <c r="G52" s="41" t="str">
        <f aca="false">IF(Attendance!B54="","",Attendance!AM54)</f>
        <v/>
      </c>
      <c r="H52" s="41" t="str">
        <f aca="false">IF(Attendance!B54="","",Attendance!AL54)</f>
        <v/>
      </c>
      <c r="I52" s="42" t="str">
        <f aca="false">IF(Attendance!B54="","",Attendance!AU54)</f>
        <v/>
      </c>
      <c r="J52" s="43" t="str">
        <f aca="false">IF(Attendance!B54="","",Attendance!AV54)</f>
        <v/>
      </c>
      <c r="K52" s="41" t="str">
        <f aca="false">IF(Attendance!B54="","",Attendance!AT54)</f>
        <v/>
      </c>
      <c r="L52" s="37" t="str">
        <f aca="false">IF(Attendance!B54="","",C52+D52+E52+F52+G52+H52+K52-Attendance!$F$2)</f>
        <v/>
      </c>
    </row>
    <row r="53" customFormat="false" ht="15" hidden="false" customHeight="true" outlineLevel="0" collapsed="false">
      <c r="A53" s="35" t="str">
        <f aca="false">Attendance!A55</f>
        <v/>
      </c>
      <c r="B53" s="35" t="str">
        <f aca="false">Attendance!B55</f>
        <v/>
      </c>
      <c r="C53" s="41" t="str">
        <f aca="false">IF(Attendance!B55="","",Attendance!AK55)</f>
        <v/>
      </c>
      <c r="D53" s="41" t="str">
        <f aca="false">IF(Attendance!B55="","",Attendance!AN55+Attendance!AO55+Attendance!AP55)</f>
        <v/>
      </c>
      <c r="E53" s="41" t="str">
        <f aca="false">IF(Attendance!B55="","",Attendance!AQ55)</f>
        <v/>
      </c>
      <c r="F53" s="41" t="str">
        <f aca="false">IF(Attendance!B55="","",Attendance!AR55+Attendance!AS55)</f>
        <v/>
      </c>
      <c r="G53" s="41" t="str">
        <f aca="false">IF(Attendance!B55="","",Attendance!AM55)</f>
        <v/>
      </c>
      <c r="H53" s="41" t="str">
        <f aca="false">IF(Attendance!B55="","",Attendance!AL55)</f>
        <v/>
      </c>
      <c r="I53" s="42" t="str">
        <f aca="false">IF(Attendance!B55="","",Attendance!AU55)</f>
        <v/>
      </c>
      <c r="J53" s="43" t="str">
        <f aca="false">IF(Attendance!B55="","",Attendance!AV55)</f>
        <v/>
      </c>
      <c r="K53" s="41" t="str">
        <f aca="false">IF(Attendance!B55="","",Attendance!AT55)</f>
        <v/>
      </c>
      <c r="L53" s="37" t="str">
        <f aca="false">IF(Attendance!B55="","",C53+D53+E53+F53+G53+H53+K53-Attendance!$F$2)</f>
        <v/>
      </c>
    </row>
    <row r="54" customFormat="false" ht="15" hidden="false" customHeight="true" outlineLevel="0" collapsed="false">
      <c r="A54" s="35" t="str">
        <f aca="false">Attendance!A56</f>
        <v/>
      </c>
      <c r="B54" s="35" t="str">
        <f aca="false">Attendance!B56</f>
        <v/>
      </c>
      <c r="C54" s="41" t="str">
        <f aca="false">IF(Attendance!B56="","",Attendance!AK56)</f>
        <v/>
      </c>
      <c r="D54" s="41" t="str">
        <f aca="false">IF(Attendance!B56="","",Attendance!AN56+Attendance!AO56+Attendance!AP56)</f>
        <v/>
      </c>
      <c r="E54" s="41" t="str">
        <f aca="false">IF(Attendance!B56="","",Attendance!AQ56)</f>
        <v/>
      </c>
      <c r="F54" s="41" t="str">
        <f aca="false">IF(Attendance!B56="","",Attendance!AR56+Attendance!AS56)</f>
        <v/>
      </c>
      <c r="G54" s="41" t="str">
        <f aca="false">IF(Attendance!B56="","",Attendance!AM56)</f>
        <v/>
      </c>
      <c r="H54" s="41" t="str">
        <f aca="false">IF(Attendance!B56="","",Attendance!AL56)</f>
        <v/>
      </c>
      <c r="I54" s="42" t="str">
        <f aca="false">IF(Attendance!B56="","",Attendance!AU56)</f>
        <v/>
      </c>
      <c r="J54" s="43" t="str">
        <f aca="false">IF(Attendance!B56="","",Attendance!AV56)</f>
        <v/>
      </c>
      <c r="K54" s="41" t="str">
        <f aca="false">IF(Attendance!B56="","",Attendance!AT56)</f>
        <v/>
      </c>
      <c r="L54" s="37" t="str">
        <f aca="false">IF(Attendance!B56="","",C54+D54+E54+F54+G54+H54+K54-Attendance!$F$2)</f>
        <v/>
      </c>
    </row>
    <row r="55" customFormat="false" ht="15" hidden="false" customHeight="true" outlineLevel="0" collapsed="false">
      <c r="A55" s="35" t="str">
        <f aca="false">Attendance!A57</f>
        <v/>
      </c>
      <c r="B55" s="35" t="str">
        <f aca="false">Attendance!B57</f>
        <v/>
      </c>
      <c r="C55" s="41" t="str">
        <f aca="false">IF(Attendance!B57="","",Attendance!AK57)</f>
        <v/>
      </c>
      <c r="D55" s="41" t="str">
        <f aca="false">IF(Attendance!B57="","",Attendance!AN57+Attendance!AO57+Attendance!AP57)</f>
        <v/>
      </c>
      <c r="E55" s="41" t="str">
        <f aca="false">IF(Attendance!B57="","",Attendance!AQ57)</f>
        <v/>
      </c>
      <c r="F55" s="41" t="str">
        <f aca="false">IF(Attendance!B57="","",Attendance!AR57+Attendance!AS57)</f>
        <v/>
      </c>
      <c r="G55" s="41" t="str">
        <f aca="false">IF(Attendance!B57="","",Attendance!AM57)</f>
        <v/>
      </c>
      <c r="H55" s="41" t="str">
        <f aca="false">IF(Attendance!B57="","",Attendance!AL57)</f>
        <v/>
      </c>
      <c r="I55" s="42" t="str">
        <f aca="false">IF(Attendance!B57="","",Attendance!AU57)</f>
        <v/>
      </c>
      <c r="J55" s="43" t="str">
        <f aca="false">IF(Attendance!B57="","",Attendance!AV57)</f>
        <v/>
      </c>
      <c r="K55" s="41" t="str">
        <f aca="false">IF(Attendance!B57="","",Attendance!AT57)</f>
        <v/>
      </c>
      <c r="L55" s="37" t="str">
        <f aca="false">IF(Attendance!B57="","",C55+D55+E55+F55+G55+H55+K55-Attendance!$F$2)</f>
        <v/>
      </c>
    </row>
    <row r="56" customFormat="false" ht="15" hidden="false" customHeight="true" outlineLevel="0" collapsed="false">
      <c r="A56" s="35" t="str">
        <f aca="false">Attendance!A58</f>
        <v/>
      </c>
      <c r="B56" s="35" t="str">
        <f aca="false">Attendance!B58</f>
        <v/>
      </c>
      <c r="C56" s="41" t="str">
        <f aca="false">IF(Attendance!B58="","",Attendance!AK58)</f>
        <v/>
      </c>
      <c r="D56" s="41" t="str">
        <f aca="false">IF(Attendance!B58="","",Attendance!AN58+Attendance!AO58+Attendance!AP58)</f>
        <v/>
      </c>
      <c r="E56" s="41" t="str">
        <f aca="false">IF(Attendance!B58="","",Attendance!AQ58)</f>
        <v/>
      </c>
      <c r="F56" s="41" t="str">
        <f aca="false">IF(Attendance!B58="","",Attendance!AR58+Attendance!AS58)</f>
        <v/>
      </c>
      <c r="G56" s="41" t="str">
        <f aca="false">IF(Attendance!B58="","",Attendance!AM58)</f>
        <v/>
      </c>
      <c r="H56" s="41" t="str">
        <f aca="false">IF(Attendance!B58="","",Attendance!AL58)</f>
        <v/>
      </c>
      <c r="I56" s="42" t="str">
        <f aca="false">IF(Attendance!B58="","",Attendance!AU58)</f>
        <v/>
      </c>
      <c r="J56" s="43" t="str">
        <f aca="false">IF(Attendance!B58="","",Attendance!AV58)</f>
        <v/>
      </c>
      <c r="K56" s="41" t="str">
        <f aca="false">IF(Attendance!B58="","",Attendance!AT58)</f>
        <v/>
      </c>
      <c r="L56" s="37" t="str">
        <f aca="false">IF(Attendance!B58="","",C56+D56+E56+F56+G56+H56+K56-Attendance!$F$2)</f>
        <v/>
      </c>
    </row>
    <row r="57" customFormat="false" ht="15" hidden="false" customHeight="true" outlineLevel="0" collapsed="false">
      <c r="A57" s="35" t="str">
        <f aca="false">Attendance!A59</f>
        <v/>
      </c>
      <c r="B57" s="35" t="str">
        <f aca="false">Attendance!B59</f>
        <v/>
      </c>
      <c r="C57" s="41" t="str">
        <f aca="false">IF(Attendance!B59="","",Attendance!AK59)</f>
        <v/>
      </c>
      <c r="D57" s="41" t="str">
        <f aca="false">IF(Attendance!B59="","",Attendance!AN59+Attendance!AO59+Attendance!AP59)</f>
        <v/>
      </c>
      <c r="E57" s="41" t="str">
        <f aca="false">IF(Attendance!B59="","",Attendance!AQ59)</f>
        <v/>
      </c>
      <c r="F57" s="41" t="str">
        <f aca="false">IF(Attendance!B59="","",Attendance!AR59+Attendance!AS59)</f>
        <v/>
      </c>
      <c r="G57" s="41" t="str">
        <f aca="false">IF(Attendance!B59="","",Attendance!AM59)</f>
        <v/>
      </c>
      <c r="H57" s="41" t="str">
        <f aca="false">IF(Attendance!B59="","",Attendance!AL59)</f>
        <v/>
      </c>
      <c r="I57" s="42" t="str">
        <f aca="false">IF(Attendance!B59="","",Attendance!AU59)</f>
        <v/>
      </c>
      <c r="J57" s="43" t="str">
        <f aca="false">IF(Attendance!B59="","",Attendance!AV59)</f>
        <v/>
      </c>
      <c r="K57" s="41" t="str">
        <f aca="false">IF(Attendance!B59="","",Attendance!AT59)</f>
        <v/>
      </c>
      <c r="L57" s="37" t="str">
        <f aca="false">IF(Attendance!B59="","",C57+D57+E57+F57+G57+H57+K57-Attendance!$F$2)</f>
        <v/>
      </c>
    </row>
    <row r="58" customFormat="false" ht="15" hidden="false" customHeight="true" outlineLevel="0" collapsed="false">
      <c r="A58" s="35" t="str">
        <f aca="false">Attendance!A60</f>
        <v/>
      </c>
      <c r="B58" s="35" t="str">
        <f aca="false">Attendance!B60</f>
        <v/>
      </c>
      <c r="C58" s="41" t="str">
        <f aca="false">IF(Attendance!B60="","",Attendance!AK60)</f>
        <v/>
      </c>
      <c r="D58" s="41" t="str">
        <f aca="false">IF(Attendance!B60="","",Attendance!AN60+Attendance!AO60+Attendance!AP60)</f>
        <v/>
      </c>
      <c r="E58" s="41" t="str">
        <f aca="false">IF(Attendance!B60="","",Attendance!AQ60)</f>
        <v/>
      </c>
      <c r="F58" s="41" t="str">
        <f aca="false">IF(Attendance!B60="","",Attendance!AR60+Attendance!AS60)</f>
        <v/>
      </c>
      <c r="G58" s="41" t="str">
        <f aca="false">IF(Attendance!B60="","",Attendance!AM60)</f>
        <v/>
      </c>
      <c r="H58" s="41" t="str">
        <f aca="false">IF(Attendance!B60="","",Attendance!AL60)</f>
        <v/>
      </c>
      <c r="I58" s="42" t="str">
        <f aca="false">IF(Attendance!B60="","",Attendance!AU60)</f>
        <v/>
      </c>
      <c r="J58" s="43" t="str">
        <f aca="false">IF(Attendance!B60="","",Attendance!AV60)</f>
        <v/>
      </c>
      <c r="K58" s="41" t="str">
        <f aca="false">IF(Attendance!B60="","",Attendance!AT60)</f>
        <v/>
      </c>
      <c r="L58" s="37" t="str">
        <f aca="false">IF(Attendance!B60="","",C58+D58+E58+F58+G58+H58+K58-Attendance!$F$2)</f>
        <v/>
      </c>
    </row>
    <row r="59" customFormat="false" ht="15" hidden="false" customHeight="true" outlineLevel="0" collapsed="false">
      <c r="A59" s="35" t="str">
        <f aca="false">Attendance!A61</f>
        <v/>
      </c>
      <c r="B59" s="35" t="str">
        <f aca="false">Attendance!B61</f>
        <v/>
      </c>
      <c r="C59" s="41" t="str">
        <f aca="false">IF(Attendance!B61="","",Attendance!AK61)</f>
        <v/>
      </c>
      <c r="D59" s="41" t="str">
        <f aca="false">IF(Attendance!B61="","",Attendance!AN61+Attendance!AO61+Attendance!AP61)</f>
        <v/>
      </c>
      <c r="E59" s="41" t="str">
        <f aca="false">IF(Attendance!B61="","",Attendance!AQ61)</f>
        <v/>
      </c>
      <c r="F59" s="41" t="str">
        <f aca="false">IF(Attendance!B61="","",Attendance!AR61+Attendance!AS61)</f>
        <v/>
      </c>
      <c r="G59" s="41" t="str">
        <f aca="false">IF(Attendance!B61="","",Attendance!AM61)</f>
        <v/>
      </c>
      <c r="H59" s="41" t="str">
        <f aca="false">IF(Attendance!B61="","",Attendance!AL61)</f>
        <v/>
      </c>
      <c r="I59" s="42" t="str">
        <f aca="false">IF(Attendance!B61="","",Attendance!AU61)</f>
        <v/>
      </c>
      <c r="J59" s="43" t="str">
        <f aca="false">IF(Attendance!B61="","",Attendance!AV61)</f>
        <v/>
      </c>
      <c r="K59" s="41" t="str">
        <f aca="false">IF(Attendance!B61="","",Attendance!AT61)</f>
        <v/>
      </c>
      <c r="L59" s="37" t="str">
        <f aca="false">IF(Attendance!B61="","",C59+D59+E59+F59+G59+H59+K59-Attendance!$F$2)</f>
        <v/>
      </c>
    </row>
    <row r="60" customFormat="false" ht="15" hidden="false" customHeight="true" outlineLevel="0" collapsed="false">
      <c r="A60" s="35" t="str">
        <f aca="false">Attendance!A62</f>
        <v/>
      </c>
      <c r="B60" s="35" t="str">
        <f aca="false">Attendance!B62</f>
        <v/>
      </c>
      <c r="C60" s="41" t="str">
        <f aca="false">IF(Attendance!B62="","",Attendance!AK62)</f>
        <v/>
      </c>
      <c r="D60" s="41" t="str">
        <f aca="false">IF(Attendance!B62="","",Attendance!AN62+Attendance!AO62+Attendance!AP62)</f>
        <v/>
      </c>
      <c r="E60" s="41" t="str">
        <f aca="false">IF(Attendance!B62="","",Attendance!AQ62)</f>
        <v/>
      </c>
      <c r="F60" s="41" t="str">
        <f aca="false">IF(Attendance!B62="","",Attendance!AR62+Attendance!AS62)</f>
        <v/>
      </c>
      <c r="G60" s="41" t="str">
        <f aca="false">IF(Attendance!B62="","",Attendance!AM62)</f>
        <v/>
      </c>
      <c r="H60" s="41" t="str">
        <f aca="false">IF(Attendance!B62="","",Attendance!AL62)</f>
        <v/>
      </c>
      <c r="I60" s="42" t="str">
        <f aca="false">IF(Attendance!B62="","",Attendance!AU62)</f>
        <v/>
      </c>
      <c r="J60" s="43" t="str">
        <f aca="false">IF(Attendance!B62="","",Attendance!AV62)</f>
        <v/>
      </c>
      <c r="K60" s="41" t="str">
        <f aca="false">IF(Attendance!B62="","",Attendance!AT62)</f>
        <v/>
      </c>
      <c r="L60" s="37" t="str">
        <f aca="false">IF(Attendance!B62="","",C60+D60+E60+F60+G60+H60+K60-Attendance!$F$2)</f>
        <v/>
      </c>
    </row>
    <row r="61" customFormat="false" ht="15" hidden="false" customHeight="true" outlineLevel="0" collapsed="false">
      <c r="A61" s="35" t="str">
        <f aca="false">Attendance!A63</f>
        <v/>
      </c>
      <c r="B61" s="35" t="str">
        <f aca="false">Attendance!B63</f>
        <v/>
      </c>
      <c r="C61" s="41" t="str">
        <f aca="false">IF(Attendance!B63="","",Attendance!AK63)</f>
        <v/>
      </c>
      <c r="D61" s="41" t="str">
        <f aca="false">IF(Attendance!B63="","",Attendance!AN63+Attendance!AO63+Attendance!AP63)</f>
        <v/>
      </c>
      <c r="E61" s="41" t="str">
        <f aca="false">IF(Attendance!B63="","",Attendance!AQ63)</f>
        <v/>
      </c>
      <c r="F61" s="41" t="str">
        <f aca="false">IF(Attendance!B63="","",Attendance!AR63+Attendance!AS63)</f>
        <v/>
      </c>
      <c r="G61" s="41" t="str">
        <f aca="false">IF(Attendance!B63="","",Attendance!AM63)</f>
        <v/>
      </c>
      <c r="H61" s="41" t="str">
        <f aca="false">IF(Attendance!B63="","",Attendance!AL63)</f>
        <v/>
      </c>
      <c r="I61" s="42" t="str">
        <f aca="false">IF(Attendance!B63="","",Attendance!AU63)</f>
        <v/>
      </c>
      <c r="J61" s="43" t="str">
        <f aca="false">IF(Attendance!B63="","",Attendance!AV63)</f>
        <v/>
      </c>
      <c r="K61" s="41" t="str">
        <f aca="false">IF(Attendance!B63="","",Attendance!AT63)</f>
        <v/>
      </c>
      <c r="L61" s="37" t="str">
        <f aca="false">IF(Attendance!B63="","",C61+D61+E61+F61+G61+H61+K61-Attendance!$F$2)</f>
        <v/>
      </c>
    </row>
    <row r="62" customFormat="false" ht="15" hidden="false" customHeight="true" outlineLevel="0" collapsed="false">
      <c r="A62" s="35" t="str">
        <f aca="false">Attendance!A64</f>
        <v/>
      </c>
      <c r="B62" s="35" t="str">
        <f aca="false">Attendance!B64</f>
        <v/>
      </c>
      <c r="C62" s="41" t="str">
        <f aca="false">IF(Attendance!B64="","",Attendance!AK64)</f>
        <v/>
      </c>
      <c r="D62" s="41" t="str">
        <f aca="false">IF(Attendance!B64="","",Attendance!AN64+Attendance!AO64+Attendance!AP64)</f>
        <v/>
      </c>
      <c r="E62" s="41" t="str">
        <f aca="false">IF(Attendance!B64="","",Attendance!AQ64)</f>
        <v/>
      </c>
      <c r="F62" s="41" t="str">
        <f aca="false">IF(Attendance!B64="","",Attendance!AR64+Attendance!AS64)</f>
        <v/>
      </c>
      <c r="G62" s="41" t="str">
        <f aca="false">IF(Attendance!B64="","",Attendance!AM64)</f>
        <v/>
      </c>
      <c r="H62" s="41" t="str">
        <f aca="false">IF(Attendance!B64="","",Attendance!AL64)</f>
        <v/>
      </c>
      <c r="I62" s="42" t="str">
        <f aca="false">IF(Attendance!B64="","",Attendance!AU64)</f>
        <v/>
      </c>
      <c r="J62" s="43" t="str">
        <f aca="false">IF(Attendance!B64="","",Attendance!AV64)</f>
        <v/>
      </c>
      <c r="K62" s="41" t="str">
        <f aca="false">IF(Attendance!B64="","",Attendance!AT64)</f>
        <v/>
      </c>
      <c r="L62" s="37" t="str">
        <f aca="false">IF(Attendance!B64="","",C62+D62+E62+F62+G62+H62+K62-Attendance!$F$2)</f>
        <v/>
      </c>
    </row>
    <row r="63" customFormat="false" ht="15" hidden="false" customHeight="true" outlineLevel="0" collapsed="false">
      <c r="A63" s="35" t="str">
        <f aca="false">Attendance!A65</f>
        <v/>
      </c>
      <c r="B63" s="35" t="str">
        <f aca="false">Attendance!B65</f>
        <v/>
      </c>
      <c r="C63" s="41" t="str">
        <f aca="false">IF(Attendance!B65="","",Attendance!AK65)</f>
        <v/>
      </c>
      <c r="D63" s="41" t="str">
        <f aca="false">IF(Attendance!B65="","",Attendance!AN65+Attendance!AO65+Attendance!AP65)</f>
        <v/>
      </c>
      <c r="E63" s="41" t="str">
        <f aca="false">IF(Attendance!B65="","",Attendance!AQ65)</f>
        <v/>
      </c>
      <c r="F63" s="41" t="str">
        <f aca="false">IF(Attendance!B65="","",Attendance!AR65+Attendance!AS65)</f>
        <v/>
      </c>
      <c r="G63" s="41" t="str">
        <f aca="false">IF(Attendance!B65="","",Attendance!AM65)</f>
        <v/>
      </c>
      <c r="H63" s="41" t="str">
        <f aca="false">IF(Attendance!B65="","",Attendance!AL65)</f>
        <v/>
      </c>
      <c r="I63" s="42" t="str">
        <f aca="false">IF(Attendance!B65="","",Attendance!AU65)</f>
        <v/>
      </c>
      <c r="J63" s="43" t="str">
        <f aca="false">IF(Attendance!B65="","",Attendance!AV65)</f>
        <v/>
      </c>
      <c r="K63" s="41" t="str">
        <f aca="false">IF(Attendance!B65="","",Attendance!AT65)</f>
        <v/>
      </c>
      <c r="L63" s="37" t="str">
        <f aca="false">IF(Attendance!B65="","",C63+D63+E63+F63+G63+H63+K63-Attendance!$F$2)</f>
        <v/>
      </c>
    </row>
    <row r="64" customFormat="false" ht="15" hidden="false" customHeight="true" outlineLevel="0" collapsed="false">
      <c r="A64" s="35" t="str">
        <f aca="false">Attendance!A66</f>
        <v/>
      </c>
      <c r="B64" s="35" t="str">
        <f aca="false">Attendance!B66</f>
        <v/>
      </c>
      <c r="C64" s="41" t="str">
        <f aca="false">IF(Attendance!B66="","",Attendance!AK66)</f>
        <v/>
      </c>
      <c r="D64" s="41" t="str">
        <f aca="false">IF(Attendance!B66="","",Attendance!AN66+Attendance!AO66+Attendance!AP66)</f>
        <v/>
      </c>
      <c r="E64" s="41" t="str">
        <f aca="false">IF(Attendance!B66="","",Attendance!AQ66)</f>
        <v/>
      </c>
      <c r="F64" s="41" t="str">
        <f aca="false">IF(Attendance!B66="","",Attendance!AR66+Attendance!AS66)</f>
        <v/>
      </c>
      <c r="G64" s="41" t="str">
        <f aca="false">IF(Attendance!B66="","",Attendance!AM66)</f>
        <v/>
      </c>
      <c r="H64" s="41" t="str">
        <f aca="false">IF(Attendance!B66="","",Attendance!AL66)</f>
        <v/>
      </c>
      <c r="I64" s="42" t="str">
        <f aca="false">IF(Attendance!B66="","",Attendance!AU66)</f>
        <v/>
      </c>
      <c r="J64" s="43" t="str">
        <f aca="false">IF(Attendance!B66="","",Attendance!AV66)</f>
        <v/>
      </c>
      <c r="K64" s="41" t="str">
        <f aca="false">IF(Attendance!B66="","",Attendance!AT66)</f>
        <v/>
      </c>
      <c r="L64" s="37" t="str">
        <f aca="false">IF(Attendance!B66="","",C64+D64+E64+F64+G64+H64+K64-Attendance!$F$2)</f>
        <v/>
      </c>
    </row>
    <row r="65" customFormat="false" ht="15" hidden="false" customHeight="true" outlineLevel="0" collapsed="false">
      <c r="A65" s="35" t="str">
        <f aca="false">Attendance!A67</f>
        <v/>
      </c>
      <c r="B65" s="35" t="str">
        <f aca="false">Attendance!B67</f>
        <v/>
      </c>
      <c r="C65" s="41" t="str">
        <f aca="false">IF(Attendance!B67="","",Attendance!AK67)</f>
        <v/>
      </c>
      <c r="D65" s="41" t="str">
        <f aca="false">IF(Attendance!B67="","",Attendance!AN67+Attendance!AO67+Attendance!AP67)</f>
        <v/>
      </c>
      <c r="E65" s="41" t="str">
        <f aca="false">IF(Attendance!B67="","",Attendance!AQ67)</f>
        <v/>
      </c>
      <c r="F65" s="41" t="str">
        <f aca="false">IF(Attendance!B67="","",Attendance!AR67+Attendance!AS67)</f>
        <v/>
      </c>
      <c r="G65" s="41" t="str">
        <f aca="false">IF(Attendance!B67="","",Attendance!AM67)</f>
        <v/>
      </c>
      <c r="H65" s="41" t="str">
        <f aca="false">IF(Attendance!B67="","",Attendance!AL67)</f>
        <v/>
      </c>
      <c r="I65" s="42" t="str">
        <f aca="false">IF(Attendance!B67="","",Attendance!AU67)</f>
        <v/>
      </c>
      <c r="J65" s="43" t="str">
        <f aca="false">IF(Attendance!B67="","",Attendance!AV67)</f>
        <v/>
      </c>
      <c r="K65" s="41" t="str">
        <f aca="false">IF(Attendance!B67="","",Attendance!AT67)</f>
        <v/>
      </c>
      <c r="L65" s="37" t="str">
        <f aca="false">IF(Attendance!B67="","",C65+D65+E65+F65+G65+H65+K65-Attendance!$F$2)</f>
        <v/>
      </c>
    </row>
    <row r="66" customFormat="false" ht="15" hidden="false" customHeight="true" outlineLevel="0" collapsed="false">
      <c r="A66" s="35" t="str">
        <f aca="false">Attendance!A68</f>
        <v/>
      </c>
      <c r="B66" s="35" t="str">
        <f aca="false">Attendance!B68</f>
        <v/>
      </c>
      <c r="C66" s="41" t="str">
        <f aca="false">IF(Attendance!B68="","",Attendance!AK68)</f>
        <v/>
      </c>
      <c r="D66" s="41" t="str">
        <f aca="false">IF(Attendance!B68="","",Attendance!AN68+Attendance!AO68+Attendance!AP68)</f>
        <v/>
      </c>
      <c r="E66" s="41" t="str">
        <f aca="false">IF(Attendance!B68="","",Attendance!AQ68)</f>
        <v/>
      </c>
      <c r="F66" s="41" t="str">
        <f aca="false">IF(Attendance!B68="","",Attendance!AR68+Attendance!AS68)</f>
        <v/>
      </c>
      <c r="G66" s="41" t="str">
        <f aca="false">IF(Attendance!B68="","",Attendance!AM68)</f>
        <v/>
      </c>
      <c r="H66" s="41" t="str">
        <f aca="false">IF(Attendance!B68="","",Attendance!AL68)</f>
        <v/>
      </c>
      <c r="I66" s="42" t="str">
        <f aca="false">IF(Attendance!B68="","",Attendance!AU68)</f>
        <v/>
      </c>
      <c r="J66" s="43" t="str">
        <f aca="false">IF(Attendance!B68="","",Attendance!AV68)</f>
        <v/>
      </c>
      <c r="K66" s="41" t="str">
        <f aca="false">IF(Attendance!B68="","",Attendance!AT68)</f>
        <v/>
      </c>
      <c r="L66" s="37" t="str">
        <f aca="false">IF(Attendance!B68="","",C66+D66+E66+F66+G66+H66+K66-Attendance!$F$2)</f>
        <v/>
      </c>
    </row>
    <row r="67" customFormat="false" ht="15" hidden="false" customHeight="true" outlineLevel="0" collapsed="false">
      <c r="A67" s="35" t="str">
        <f aca="false">Attendance!A69</f>
        <v/>
      </c>
      <c r="B67" s="35" t="str">
        <f aca="false">Attendance!B69</f>
        <v/>
      </c>
      <c r="C67" s="41" t="str">
        <f aca="false">IF(Attendance!B69="","",Attendance!AK69)</f>
        <v/>
      </c>
      <c r="D67" s="41" t="str">
        <f aca="false">IF(Attendance!B69="","",Attendance!AN69+Attendance!AO69+Attendance!AP69)</f>
        <v/>
      </c>
      <c r="E67" s="41" t="str">
        <f aca="false">IF(Attendance!B69="","",Attendance!AQ69)</f>
        <v/>
      </c>
      <c r="F67" s="41" t="str">
        <f aca="false">IF(Attendance!B69="","",Attendance!AR69+Attendance!AS69)</f>
        <v/>
      </c>
      <c r="G67" s="41" t="str">
        <f aca="false">IF(Attendance!B69="","",Attendance!AM69)</f>
        <v/>
      </c>
      <c r="H67" s="41" t="str">
        <f aca="false">IF(Attendance!B69="","",Attendance!AL69)</f>
        <v/>
      </c>
      <c r="I67" s="42" t="str">
        <f aca="false">IF(Attendance!B69="","",Attendance!AU69)</f>
        <v/>
      </c>
      <c r="J67" s="43" t="str">
        <f aca="false">IF(Attendance!B69="","",Attendance!AV69)</f>
        <v/>
      </c>
      <c r="K67" s="41" t="str">
        <f aca="false">IF(Attendance!B69="","",Attendance!AT69)</f>
        <v/>
      </c>
      <c r="L67" s="37" t="str">
        <f aca="false">IF(Attendance!B69="","",C67+D67+E67+F67+G67+H67+K67-Attendance!$F$2)</f>
        <v/>
      </c>
    </row>
    <row r="68" customFormat="false" ht="15" hidden="false" customHeight="true" outlineLevel="0" collapsed="false">
      <c r="A68" s="35" t="str">
        <f aca="false">Attendance!A70</f>
        <v/>
      </c>
      <c r="B68" s="35" t="str">
        <f aca="false">Attendance!B70</f>
        <v/>
      </c>
      <c r="C68" s="41" t="str">
        <f aca="false">IF(Attendance!B70="","",Attendance!AK70)</f>
        <v/>
      </c>
      <c r="D68" s="41" t="str">
        <f aca="false">IF(Attendance!B70="","",Attendance!AN70+Attendance!AO70+Attendance!AP70)</f>
        <v/>
      </c>
      <c r="E68" s="41" t="str">
        <f aca="false">IF(Attendance!B70="","",Attendance!AQ70)</f>
        <v/>
      </c>
      <c r="F68" s="41" t="str">
        <f aca="false">IF(Attendance!B70="","",Attendance!AR70+Attendance!AS70)</f>
        <v/>
      </c>
      <c r="G68" s="41" t="str">
        <f aca="false">IF(Attendance!B70="","",Attendance!AM70)</f>
        <v/>
      </c>
      <c r="H68" s="41" t="str">
        <f aca="false">IF(Attendance!B70="","",Attendance!AL70)</f>
        <v/>
      </c>
      <c r="I68" s="42" t="str">
        <f aca="false">IF(Attendance!B70="","",Attendance!AU70)</f>
        <v/>
      </c>
      <c r="J68" s="43" t="str">
        <f aca="false">IF(Attendance!B70="","",Attendance!AV70)</f>
        <v/>
      </c>
      <c r="K68" s="41" t="str">
        <f aca="false">IF(Attendance!B70="","",Attendance!AT70)</f>
        <v/>
      </c>
      <c r="L68" s="37" t="str">
        <f aca="false">IF(Attendance!B70="","",C68+D68+E68+F68+G68+H68+K68-Attendance!$F$2)</f>
        <v/>
      </c>
    </row>
    <row r="69" customFormat="false" ht="15" hidden="false" customHeight="true" outlineLevel="0" collapsed="false">
      <c r="A69" s="35" t="str">
        <f aca="false">Attendance!A71</f>
        <v/>
      </c>
      <c r="B69" s="35" t="str">
        <f aca="false">Attendance!B71</f>
        <v/>
      </c>
      <c r="C69" s="41" t="str">
        <f aca="false">IF(Attendance!B71="","",Attendance!AK71)</f>
        <v/>
      </c>
      <c r="D69" s="41" t="str">
        <f aca="false">IF(Attendance!B71="","",Attendance!AN71+Attendance!AO71+Attendance!AP71)</f>
        <v/>
      </c>
      <c r="E69" s="41" t="str">
        <f aca="false">IF(Attendance!B71="","",Attendance!AQ71)</f>
        <v/>
      </c>
      <c r="F69" s="41" t="str">
        <f aca="false">IF(Attendance!B71="","",Attendance!AR71+Attendance!AS71)</f>
        <v/>
      </c>
      <c r="G69" s="41" t="str">
        <f aca="false">IF(Attendance!B71="","",Attendance!AM71)</f>
        <v/>
      </c>
      <c r="H69" s="41" t="str">
        <f aca="false">IF(Attendance!B71="","",Attendance!AL71)</f>
        <v/>
      </c>
      <c r="I69" s="42" t="str">
        <f aca="false">IF(Attendance!B71="","",Attendance!AU71)</f>
        <v/>
      </c>
      <c r="J69" s="43" t="str">
        <f aca="false">IF(Attendance!B71="","",Attendance!AV71)</f>
        <v/>
      </c>
      <c r="K69" s="41" t="str">
        <f aca="false">IF(Attendance!B71="","",Attendance!AT71)</f>
        <v/>
      </c>
      <c r="L69" s="37" t="str">
        <f aca="false">IF(Attendance!B71="","",C69+D69+E69+F69+G69+H69+K69-Attendance!$F$2)</f>
        <v/>
      </c>
    </row>
    <row r="70" customFormat="false" ht="15" hidden="false" customHeight="true" outlineLevel="0" collapsed="false">
      <c r="A70" s="35" t="str">
        <f aca="false">Attendance!A72</f>
        <v/>
      </c>
      <c r="B70" s="35" t="str">
        <f aca="false">Attendance!B72</f>
        <v/>
      </c>
      <c r="C70" s="41" t="str">
        <f aca="false">IF(Attendance!B72="","",Attendance!AK72)</f>
        <v/>
      </c>
      <c r="D70" s="41" t="str">
        <f aca="false">IF(Attendance!B72="","",Attendance!AN72+Attendance!AO72+Attendance!AP72)</f>
        <v/>
      </c>
      <c r="E70" s="41" t="str">
        <f aca="false">IF(Attendance!B72="","",Attendance!AQ72)</f>
        <v/>
      </c>
      <c r="F70" s="41" t="str">
        <f aca="false">IF(Attendance!B72="","",Attendance!AR72+Attendance!AS72)</f>
        <v/>
      </c>
      <c r="G70" s="41" t="str">
        <f aca="false">IF(Attendance!B72="","",Attendance!AM72)</f>
        <v/>
      </c>
      <c r="H70" s="41" t="str">
        <f aca="false">IF(Attendance!B72="","",Attendance!AL72)</f>
        <v/>
      </c>
      <c r="I70" s="42" t="str">
        <f aca="false">IF(Attendance!B72="","",Attendance!AU72)</f>
        <v/>
      </c>
      <c r="J70" s="43" t="str">
        <f aca="false">IF(Attendance!B72="","",Attendance!AV72)</f>
        <v/>
      </c>
      <c r="K70" s="41" t="str">
        <f aca="false">IF(Attendance!B72="","",Attendance!AT72)</f>
        <v/>
      </c>
      <c r="L70" s="37" t="str">
        <f aca="false">IF(Attendance!B72="","",C70+D70+E70+F70+G70+H70+K70-Attendance!$F$2)</f>
        <v/>
      </c>
    </row>
    <row r="71" customFormat="false" ht="15" hidden="false" customHeight="true" outlineLevel="0" collapsed="false">
      <c r="A71" s="35" t="str">
        <f aca="false">Attendance!A73</f>
        <v/>
      </c>
      <c r="B71" s="35" t="str">
        <f aca="false">Attendance!B73</f>
        <v/>
      </c>
      <c r="C71" s="41" t="str">
        <f aca="false">IF(Attendance!B73="","",Attendance!AK73)</f>
        <v/>
      </c>
      <c r="D71" s="41" t="str">
        <f aca="false">IF(Attendance!B73="","",Attendance!AN73+Attendance!AO73+Attendance!AP73)</f>
        <v/>
      </c>
      <c r="E71" s="41" t="str">
        <f aca="false">IF(Attendance!B73="","",Attendance!AQ73)</f>
        <v/>
      </c>
      <c r="F71" s="41" t="str">
        <f aca="false">IF(Attendance!B73="","",Attendance!AR73+Attendance!AS73)</f>
        <v/>
      </c>
      <c r="G71" s="41" t="str">
        <f aca="false">IF(Attendance!B73="","",Attendance!AM73)</f>
        <v/>
      </c>
      <c r="H71" s="41" t="str">
        <f aca="false">IF(Attendance!B73="","",Attendance!AL73)</f>
        <v/>
      </c>
      <c r="I71" s="42" t="str">
        <f aca="false">IF(Attendance!B73="","",Attendance!AU73)</f>
        <v/>
      </c>
      <c r="J71" s="43" t="str">
        <f aca="false">IF(Attendance!B73="","",Attendance!AV73)</f>
        <v/>
      </c>
      <c r="K71" s="41" t="str">
        <f aca="false">IF(Attendance!B73="","",Attendance!AT73)</f>
        <v/>
      </c>
      <c r="L71" s="37" t="str">
        <f aca="false">IF(Attendance!B73="","",C71+D71+E71+F71+G71+H71+K71-Attendance!$F$2)</f>
        <v/>
      </c>
    </row>
    <row r="72" customFormat="false" ht="15" hidden="false" customHeight="true" outlineLevel="0" collapsed="false">
      <c r="A72" s="35" t="str">
        <f aca="false">Attendance!A74</f>
        <v/>
      </c>
      <c r="B72" s="35" t="str">
        <f aca="false">Attendance!B74</f>
        <v/>
      </c>
      <c r="C72" s="41" t="str">
        <f aca="false">IF(Attendance!B74="","",Attendance!AK74)</f>
        <v/>
      </c>
      <c r="D72" s="41" t="str">
        <f aca="false">IF(Attendance!B74="","",Attendance!AN74+Attendance!AO74+Attendance!AP74)</f>
        <v/>
      </c>
      <c r="E72" s="41" t="str">
        <f aca="false">IF(Attendance!B74="","",Attendance!AQ74)</f>
        <v/>
      </c>
      <c r="F72" s="41" t="str">
        <f aca="false">IF(Attendance!B74="","",Attendance!AR74+Attendance!AS74)</f>
        <v/>
      </c>
      <c r="G72" s="41" t="str">
        <f aca="false">IF(Attendance!B74="","",Attendance!AM74)</f>
        <v/>
      </c>
      <c r="H72" s="41" t="str">
        <f aca="false">IF(Attendance!B74="","",Attendance!AL74)</f>
        <v/>
      </c>
      <c r="I72" s="42" t="str">
        <f aca="false">IF(Attendance!B74="","",Attendance!AU74)</f>
        <v/>
      </c>
      <c r="J72" s="43" t="str">
        <f aca="false">IF(Attendance!B74="","",Attendance!AV74)</f>
        <v/>
      </c>
      <c r="K72" s="41" t="str">
        <f aca="false">IF(Attendance!B74="","",Attendance!AT74)</f>
        <v/>
      </c>
      <c r="L72" s="37" t="str">
        <f aca="false">IF(Attendance!B74="","",C72+D72+E72+F72+G72+H72+K72-Attendance!$F$2)</f>
        <v/>
      </c>
    </row>
    <row r="73" customFormat="false" ht="15" hidden="false" customHeight="true" outlineLevel="0" collapsed="false">
      <c r="A73" s="35" t="str">
        <f aca="false">Attendance!A75</f>
        <v/>
      </c>
      <c r="B73" s="35" t="str">
        <f aca="false">Attendance!B75</f>
        <v/>
      </c>
      <c r="C73" s="41" t="str">
        <f aca="false">IF(Attendance!B75="","",Attendance!AK75)</f>
        <v/>
      </c>
      <c r="D73" s="41" t="str">
        <f aca="false">IF(Attendance!B75="","",Attendance!AN75+Attendance!AO75+Attendance!AP75)</f>
        <v/>
      </c>
      <c r="E73" s="41" t="str">
        <f aca="false">IF(Attendance!B75="","",Attendance!AQ75)</f>
        <v/>
      </c>
      <c r="F73" s="41" t="str">
        <f aca="false">IF(Attendance!B75="","",Attendance!AR75+Attendance!AS75)</f>
        <v/>
      </c>
      <c r="G73" s="41" t="str">
        <f aca="false">IF(Attendance!B75="","",Attendance!AM75)</f>
        <v/>
      </c>
      <c r="H73" s="41" t="str">
        <f aca="false">IF(Attendance!B75="","",Attendance!AL75)</f>
        <v/>
      </c>
      <c r="I73" s="42" t="str">
        <f aca="false">IF(Attendance!B75="","",Attendance!AU75)</f>
        <v/>
      </c>
      <c r="J73" s="43" t="str">
        <f aca="false">IF(Attendance!B75="","",Attendance!AV75)</f>
        <v/>
      </c>
      <c r="K73" s="41" t="str">
        <f aca="false">IF(Attendance!B75="","",Attendance!AT75)</f>
        <v/>
      </c>
      <c r="L73" s="37" t="str">
        <f aca="false">IF(Attendance!B75="","",C73+D73+E73+F73+G73+H73+K73-Attendance!$F$2)</f>
        <v/>
      </c>
    </row>
    <row r="74" customFormat="false" ht="15" hidden="false" customHeight="true" outlineLevel="0" collapsed="false">
      <c r="A74" s="35" t="str">
        <f aca="false">Attendance!A76</f>
        <v/>
      </c>
      <c r="B74" s="35" t="str">
        <f aca="false">Attendance!B76</f>
        <v/>
      </c>
      <c r="C74" s="41" t="str">
        <f aca="false">IF(Attendance!B76="","",Attendance!AK76)</f>
        <v/>
      </c>
      <c r="D74" s="41" t="str">
        <f aca="false">IF(Attendance!B76="","",Attendance!AN76+Attendance!AO76+Attendance!AP76)</f>
        <v/>
      </c>
      <c r="E74" s="41" t="str">
        <f aca="false">IF(Attendance!B76="","",Attendance!AQ76)</f>
        <v/>
      </c>
      <c r="F74" s="41" t="str">
        <f aca="false">IF(Attendance!B76="","",Attendance!AR76+Attendance!AS76)</f>
        <v/>
      </c>
      <c r="G74" s="41" t="str">
        <f aca="false">IF(Attendance!B76="","",Attendance!AM76)</f>
        <v/>
      </c>
      <c r="H74" s="41" t="str">
        <f aca="false">IF(Attendance!B76="","",Attendance!AL76)</f>
        <v/>
      </c>
      <c r="I74" s="42" t="str">
        <f aca="false">IF(Attendance!B76="","",Attendance!AU76)</f>
        <v/>
      </c>
      <c r="J74" s="43" t="str">
        <f aca="false">IF(Attendance!B76="","",Attendance!AV76)</f>
        <v/>
      </c>
      <c r="K74" s="41" t="str">
        <f aca="false">IF(Attendance!B76="","",Attendance!AT76)</f>
        <v/>
      </c>
      <c r="L74" s="37" t="str">
        <f aca="false">IF(Attendance!B76="","",C74+D74+E74+F74+G74+H74+K74-Attendance!$F$2)</f>
        <v/>
      </c>
    </row>
    <row r="75" customFormat="false" ht="15" hidden="false" customHeight="true" outlineLevel="0" collapsed="false">
      <c r="A75" s="35" t="str">
        <f aca="false">Attendance!A77</f>
        <v/>
      </c>
      <c r="B75" s="35" t="str">
        <f aca="false">Attendance!B77</f>
        <v/>
      </c>
      <c r="C75" s="41" t="str">
        <f aca="false">IF(Attendance!B77="","",Attendance!AK77)</f>
        <v/>
      </c>
      <c r="D75" s="41" t="str">
        <f aca="false">IF(Attendance!B77="","",Attendance!AN77+Attendance!AO77+Attendance!AP77)</f>
        <v/>
      </c>
      <c r="E75" s="41" t="str">
        <f aca="false">IF(Attendance!B77="","",Attendance!AQ77)</f>
        <v/>
      </c>
      <c r="F75" s="41" t="str">
        <f aca="false">IF(Attendance!B77="","",Attendance!AR77+Attendance!AS77)</f>
        <v/>
      </c>
      <c r="G75" s="41" t="str">
        <f aca="false">IF(Attendance!B77="","",Attendance!AM77)</f>
        <v/>
      </c>
      <c r="H75" s="41" t="str">
        <f aca="false">IF(Attendance!B77="","",Attendance!AL77)</f>
        <v/>
      </c>
      <c r="I75" s="42" t="str">
        <f aca="false">IF(Attendance!B77="","",Attendance!AU77)</f>
        <v/>
      </c>
      <c r="J75" s="43" t="str">
        <f aca="false">IF(Attendance!B77="","",Attendance!AV77)</f>
        <v/>
      </c>
      <c r="K75" s="41" t="str">
        <f aca="false">IF(Attendance!B77="","",Attendance!AT77)</f>
        <v/>
      </c>
      <c r="L75" s="37" t="str">
        <f aca="false">IF(Attendance!B77="","",C75+D75+E75+F75+G75+H75+K75-Attendance!$F$2)</f>
        <v/>
      </c>
    </row>
    <row r="76" customFormat="false" ht="15" hidden="false" customHeight="true" outlineLevel="0" collapsed="false">
      <c r="A76" s="35" t="str">
        <f aca="false">Attendance!A78</f>
        <v/>
      </c>
      <c r="B76" s="35" t="str">
        <f aca="false">Attendance!B78</f>
        <v/>
      </c>
      <c r="C76" s="41" t="str">
        <f aca="false">IF(Attendance!B78="","",Attendance!AK78)</f>
        <v/>
      </c>
      <c r="D76" s="41" t="str">
        <f aca="false">IF(Attendance!B78="","",Attendance!AN78+Attendance!AO78+Attendance!AP78)</f>
        <v/>
      </c>
      <c r="E76" s="41" t="str">
        <f aca="false">IF(Attendance!B78="","",Attendance!AQ78)</f>
        <v/>
      </c>
      <c r="F76" s="41" t="str">
        <f aca="false">IF(Attendance!B78="","",Attendance!AR78+Attendance!AS78)</f>
        <v/>
      </c>
      <c r="G76" s="41" t="str">
        <f aca="false">IF(Attendance!B78="","",Attendance!AM78)</f>
        <v/>
      </c>
      <c r="H76" s="41" t="str">
        <f aca="false">IF(Attendance!B78="","",Attendance!AL78)</f>
        <v/>
      </c>
      <c r="I76" s="42" t="str">
        <f aca="false">IF(Attendance!B78="","",Attendance!AU78)</f>
        <v/>
      </c>
      <c r="J76" s="43" t="str">
        <f aca="false">IF(Attendance!B78="","",Attendance!AV78)</f>
        <v/>
      </c>
      <c r="K76" s="41" t="str">
        <f aca="false">IF(Attendance!B78="","",Attendance!AT78)</f>
        <v/>
      </c>
      <c r="L76" s="37" t="str">
        <f aca="false">IF(Attendance!B78="","",C76+D76+E76+F76+G76+H76+K76-Attendance!$F$2)</f>
        <v/>
      </c>
    </row>
    <row r="77" customFormat="false" ht="15" hidden="false" customHeight="true" outlineLevel="0" collapsed="false">
      <c r="A77" s="35" t="str">
        <f aca="false">Attendance!A79</f>
        <v/>
      </c>
      <c r="B77" s="35" t="str">
        <f aca="false">Attendance!B79</f>
        <v/>
      </c>
      <c r="C77" s="41" t="str">
        <f aca="false">IF(Attendance!B79="","",Attendance!AK79)</f>
        <v/>
      </c>
      <c r="D77" s="41" t="str">
        <f aca="false">IF(Attendance!B79="","",Attendance!AN79+Attendance!AO79+Attendance!AP79)</f>
        <v/>
      </c>
      <c r="E77" s="41" t="str">
        <f aca="false">IF(Attendance!B79="","",Attendance!AQ79)</f>
        <v/>
      </c>
      <c r="F77" s="41" t="str">
        <f aca="false">IF(Attendance!B79="","",Attendance!AR79+Attendance!AS79)</f>
        <v/>
      </c>
      <c r="G77" s="41" t="str">
        <f aca="false">IF(Attendance!B79="","",Attendance!AM79)</f>
        <v/>
      </c>
      <c r="H77" s="41" t="str">
        <f aca="false">IF(Attendance!B79="","",Attendance!AL79)</f>
        <v/>
      </c>
      <c r="I77" s="42" t="str">
        <f aca="false">IF(Attendance!B79="","",Attendance!AU79)</f>
        <v/>
      </c>
      <c r="J77" s="43" t="str">
        <f aca="false">IF(Attendance!B79="","",Attendance!AV79)</f>
        <v/>
      </c>
      <c r="K77" s="41" t="str">
        <f aca="false">IF(Attendance!B79="","",Attendance!AT79)</f>
        <v/>
      </c>
      <c r="L77" s="37" t="str">
        <f aca="false">IF(Attendance!B79="","",C77+D77+E77+F77+G77+H77+K77-Attendance!$F$2)</f>
        <v/>
      </c>
    </row>
    <row r="78" customFormat="false" ht="15" hidden="false" customHeight="true" outlineLevel="0" collapsed="false">
      <c r="A78" s="35" t="str">
        <f aca="false">Attendance!A80</f>
        <v/>
      </c>
      <c r="B78" s="35" t="str">
        <f aca="false">Attendance!B80</f>
        <v/>
      </c>
      <c r="C78" s="41" t="str">
        <f aca="false">IF(Attendance!B80="","",Attendance!AK80)</f>
        <v/>
      </c>
      <c r="D78" s="41" t="str">
        <f aca="false">IF(Attendance!B80="","",Attendance!AN80+Attendance!AO80+Attendance!AP80)</f>
        <v/>
      </c>
      <c r="E78" s="41" t="str">
        <f aca="false">IF(Attendance!B80="","",Attendance!AQ80)</f>
        <v/>
      </c>
      <c r="F78" s="41" t="str">
        <f aca="false">IF(Attendance!B80="","",Attendance!AR80+Attendance!AS80)</f>
        <v/>
      </c>
      <c r="G78" s="41" t="str">
        <f aca="false">IF(Attendance!B80="","",Attendance!AM80)</f>
        <v/>
      </c>
      <c r="H78" s="41" t="str">
        <f aca="false">IF(Attendance!B80="","",Attendance!AL80)</f>
        <v/>
      </c>
      <c r="I78" s="42" t="str">
        <f aca="false">IF(Attendance!B80="","",Attendance!AU80)</f>
        <v/>
      </c>
      <c r="J78" s="43" t="str">
        <f aca="false">IF(Attendance!B80="","",Attendance!AV80)</f>
        <v/>
      </c>
      <c r="K78" s="41" t="str">
        <f aca="false">IF(Attendance!B80="","",Attendance!AT80)</f>
        <v/>
      </c>
      <c r="L78" s="37" t="str">
        <f aca="false">IF(Attendance!B80="","",C78+D78+E78+F78+G78+H78+K78-Attendance!$F$2)</f>
        <v/>
      </c>
    </row>
    <row r="79" customFormat="false" ht="15" hidden="false" customHeight="true" outlineLevel="0" collapsed="false">
      <c r="A79" s="35" t="str">
        <f aca="false">Attendance!A81</f>
        <v/>
      </c>
      <c r="B79" s="35" t="str">
        <f aca="false">Attendance!B81</f>
        <v/>
      </c>
      <c r="C79" s="41" t="str">
        <f aca="false">IF(Attendance!B81="","",Attendance!AK81)</f>
        <v/>
      </c>
      <c r="D79" s="41" t="str">
        <f aca="false">IF(Attendance!B81="","",Attendance!AN81+Attendance!AO81+Attendance!AP81)</f>
        <v/>
      </c>
      <c r="E79" s="41" t="str">
        <f aca="false">IF(Attendance!B81="","",Attendance!AQ81)</f>
        <v/>
      </c>
      <c r="F79" s="41" t="str">
        <f aca="false">IF(Attendance!B81="","",Attendance!AR81+Attendance!AS81)</f>
        <v/>
      </c>
      <c r="G79" s="41" t="str">
        <f aca="false">IF(Attendance!B81="","",Attendance!AM81)</f>
        <v/>
      </c>
      <c r="H79" s="41" t="str">
        <f aca="false">IF(Attendance!B81="","",Attendance!AL81)</f>
        <v/>
      </c>
      <c r="I79" s="42" t="str">
        <f aca="false">IF(Attendance!B81="","",Attendance!AU81)</f>
        <v/>
      </c>
      <c r="J79" s="43" t="str">
        <f aca="false">IF(Attendance!B81="","",Attendance!AV81)</f>
        <v/>
      </c>
      <c r="K79" s="41" t="str">
        <f aca="false">IF(Attendance!B81="","",Attendance!AT81)</f>
        <v/>
      </c>
      <c r="L79" s="37" t="str">
        <f aca="false">IF(Attendance!B81="","",C79+D79+E79+F79+G79+H79+K79-Attendance!$F$2)</f>
        <v/>
      </c>
    </row>
    <row r="80" customFormat="false" ht="15" hidden="false" customHeight="true" outlineLevel="0" collapsed="false">
      <c r="A80" s="35" t="str">
        <f aca="false">Attendance!A82</f>
        <v/>
      </c>
      <c r="B80" s="35" t="str">
        <f aca="false">Attendance!B82</f>
        <v/>
      </c>
      <c r="C80" s="41" t="str">
        <f aca="false">IF(Attendance!B82="","",Attendance!AK82)</f>
        <v/>
      </c>
      <c r="D80" s="41" t="str">
        <f aca="false">IF(Attendance!B82="","",Attendance!AN82+Attendance!AO82+Attendance!AP82)</f>
        <v/>
      </c>
      <c r="E80" s="41" t="str">
        <f aca="false">IF(Attendance!B82="","",Attendance!AQ82)</f>
        <v/>
      </c>
      <c r="F80" s="41" t="str">
        <f aca="false">IF(Attendance!B82="","",Attendance!AR82+Attendance!AS82)</f>
        <v/>
      </c>
      <c r="G80" s="41" t="str">
        <f aca="false">IF(Attendance!B82="","",Attendance!AM82)</f>
        <v/>
      </c>
      <c r="H80" s="41" t="str">
        <f aca="false">IF(Attendance!B82="","",Attendance!AL82)</f>
        <v/>
      </c>
      <c r="I80" s="42" t="str">
        <f aca="false">IF(Attendance!B82="","",Attendance!AU82)</f>
        <v/>
      </c>
      <c r="J80" s="43" t="str">
        <f aca="false">IF(Attendance!B82="","",Attendance!AV82)</f>
        <v/>
      </c>
      <c r="K80" s="41" t="str">
        <f aca="false">IF(Attendance!B82="","",Attendance!AT82)</f>
        <v/>
      </c>
      <c r="L80" s="37" t="str">
        <f aca="false">IF(Attendance!B82="","",C80+D80+E80+F80+G80+H80+K80-Attendance!$F$2)</f>
        <v/>
      </c>
    </row>
    <row r="81" customFormat="false" ht="15" hidden="false" customHeight="true" outlineLevel="0" collapsed="false">
      <c r="A81" s="35" t="str">
        <f aca="false">Attendance!A83</f>
        <v/>
      </c>
      <c r="B81" s="35" t="str">
        <f aca="false">Attendance!B83</f>
        <v/>
      </c>
      <c r="C81" s="41" t="str">
        <f aca="false">IF(Attendance!B83="","",Attendance!AK83)</f>
        <v/>
      </c>
      <c r="D81" s="41" t="str">
        <f aca="false">IF(Attendance!B83="","",Attendance!AN83+Attendance!AO83+Attendance!AP83)</f>
        <v/>
      </c>
      <c r="E81" s="41" t="str">
        <f aca="false">IF(Attendance!B83="","",Attendance!AQ83)</f>
        <v/>
      </c>
      <c r="F81" s="41" t="str">
        <f aca="false">IF(Attendance!B83="","",Attendance!AR83+Attendance!AS83)</f>
        <v/>
      </c>
      <c r="G81" s="41" t="str">
        <f aca="false">IF(Attendance!B83="","",Attendance!AM83)</f>
        <v/>
      </c>
      <c r="H81" s="41" t="str">
        <f aca="false">IF(Attendance!B83="","",Attendance!AL83)</f>
        <v/>
      </c>
      <c r="I81" s="42" t="str">
        <f aca="false">IF(Attendance!B83="","",Attendance!AU83)</f>
        <v/>
      </c>
      <c r="J81" s="43" t="str">
        <f aca="false">IF(Attendance!B83="","",Attendance!AV83)</f>
        <v/>
      </c>
      <c r="K81" s="41" t="str">
        <f aca="false">IF(Attendance!B83="","",Attendance!AT83)</f>
        <v/>
      </c>
      <c r="L81" s="37" t="str">
        <f aca="false">IF(Attendance!B83="","",C81+D81+E81+F81+G81+H81+K81-Attendance!$F$2)</f>
        <v/>
      </c>
    </row>
    <row r="82" customFormat="false" ht="15" hidden="false" customHeight="true" outlineLevel="0" collapsed="false">
      <c r="A82" s="35" t="str">
        <f aca="false">Attendance!A84</f>
        <v/>
      </c>
      <c r="B82" s="35" t="str">
        <f aca="false">Attendance!B84</f>
        <v/>
      </c>
      <c r="C82" s="41" t="str">
        <f aca="false">IF(Attendance!B84="","",Attendance!AK84)</f>
        <v/>
      </c>
      <c r="D82" s="41" t="str">
        <f aca="false">IF(Attendance!B84="","",Attendance!AN84+Attendance!AO84+Attendance!AP84)</f>
        <v/>
      </c>
      <c r="E82" s="41" t="str">
        <f aca="false">IF(Attendance!B84="","",Attendance!AQ84)</f>
        <v/>
      </c>
      <c r="F82" s="41" t="str">
        <f aca="false">IF(Attendance!B84="","",Attendance!AR84+Attendance!AS84)</f>
        <v/>
      </c>
      <c r="G82" s="41" t="str">
        <f aca="false">IF(Attendance!B84="","",Attendance!AM84)</f>
        <v/>
      </c>
      <c r="H82" s="41" t="str">
        <f aca="false">IF(Attendance!B84="","",Attendance!AL84)</f>
        <v/>
      </c>
      <c r="I82" s="42" t="str">
        <f aca="false">IF(Attendance!B84="","",Attendance!AU84)</f>
        <v/>
      </c>
      <c r="J82" s="43" t="str">
        <f aca="false">IF(Attendance!B84="","",Attendance!AV84)</f>
        <v/>
      </c>
      <c r="K82" s="41" t="str">
        <f aca="false">IF(Attendance!B84="","",Attendance!AT84)</f>
        <v/>
      </c>
      <c r="L82" s="37" t="str">
        <f aca="false">IF(Attendance!B84="","",C82+D82+E82+F82+G82+H82+K82-Attendance!$F$2)</f>
        <v/>
      </c>
    </row>
    <row r="83" customFormat="false" ht="15" hidden="false" customHeight="true" outlineLevel="0" collapsed="false">
      <c r="A83" s="35" t="str">
        <f aca="false">Attendance!A85</f>
        <v/>
      </c>
      <c r="B83" s="35" t="str">
        <f aca="false">Attendance!B85</f>
        <v/>
      </c>
      <c r="C83" s="41" t="str">
        <f aca="false">IF(Attendance!B85="","",Attendance!AK85)</f>
        <v/>
      </c>
      <c r="D83" s="41" t="str">
        <f aca="false">IF(Attendance!B85="","",Attendance!AN85+Attendance!AO85+Attendance!AP85)</f>
        <v/>
      </c>
      <c r="E83" s="41" t="str">
        <f aca="false">IF(Attendance!B85="","",Attendance!AQ85)</f>
        <v/>
      </c>
      <c r="F83" s="41" t="str">
        <f aca="false">IF(Attendance!B85="","",Attendance!AR85+Attendance!AS85)</f>
        <v/>
      </c>
      <c r="G83" s="41" t="str">
        <f aca="false">IF(Attendance!B85="","",Attendance!AM85)</f>
        <v/>
      </c>
      <c r="H83" s="41" t="str">
        <f aca="false">IF(Attendance!B85="","",Attendance!AL85)</f>
        <v/>
      </c>
      <c r="I83" s="42" t="str">
        <f aca="false">IF(Attendance!B85="","",Attendance!AU85)</f>
        <v/>
      </c>
      <c r="J83" s="43" t="str">
        <f aca="false">IF(Attendance!B85="","",Attendance!AV85)</f>
        <v/>
      </c>
      <c r="K83" s="41" t="str">
        <f aca="false">IF(Attendance!B85="","",Attendance!AT85)</f>
        <v/>
      </c>
      <c r="L83" s="37" t="str">
        <f aca="false">IF(Attendance!B85="","",C83+D83+E83+F83+G83+H83+K83-Attendance!$F$2)</f>
        <v/>
      </c>
    </row>
    <row r="84" customFormat="false" ht="15" hidden="false" customHeight="true" outlineLevel="0" collapsed="false">
      <c r="A84" s="35" t="str">
        <f aca="false">Attendance!A86</f>
        <v/>
      </c>
      <c r="B84" s="35" t="str">
        <f aca="false">Attendance!B86</f>
        <v/>
      </c>
      <c r="C84" s="41" t="str">
        <f aca="false">IF(Attendance!B86="","",Attendance!AK86)</f>
        <v/>
      </c>
      <c r="D84" s="41" t="str">
        <f aca="false">IF(Attendance!B86="","",Attendance!AN86+Attendance!AO86+Attendance!AP86)</f>
        <v/>
      </c>
      <c r="E84" s="41" t="str">
        <f aca="false">IF(Attendance!B86="","",Attendance!AQ86)</f>
        <v/>
      </c>
      <c r="F84" s="41" t="str">
        <f aca="false">IF(Attendance!B86="","",Attendance!AR86+Attendance!AS86)</f>
        <v/>
      </c>
      <c r="G84" s="41" t="str">
        <f aca="false">IF(Attendance!B86="","",Attendance!AM86)</f>
        <v/>
      </c>
      <c r="H84" s="41" t="str">
        <f aca="false">IF(Attendance!B86="","",Attendance!AL86)</f>
        <v/>
      </c>
      <c r="I84" s="42" t="str">
        <f aca="false">IF(Attendance!B86="","",Attendance!AU86)</f>
        <v/>
      </c>
      <c r="J84" s="43" t="str">
        <f aca="false">IF(Attendance!B86="","",Attendance!AV86)</f>
        <v/>
      </c>
      <c r="K84" s="41" t="str">
        <f aca="false">IF(Attendance!B86="","",Attendance!AT86)</f>
        <v/>
      </c>
      <c r="L84" s="37" t="str">
        <f aca="false">IF(Attendance!B86="","",C84+D84+E84+F84+G84+H84+K84-Attendance!$F$2)</f>
        <v/>
      </c>
    </row>
    <row r="85" customFormat="false" ht="15" hidden="false" customHeight="true" outlineLevel="0" collapsed="false">
      <c r="A85" s="35" t="str">
        <f aca="false">Attendance!A87</f>
        <v/>
      </c>
      <c r="B85" s="35" t="str">
        <f aca="false">Attendance!B87</f>
        <v/>
      </c>
      <c r="C85" s="41" t="str">
        <f aca="false">IF(Attendance!B87="","",Attendance!AK87)</f>
        <v/>
      </c>
      <c r="D85" s="41" t="str">
        <f aca="false">IF(Attendance!B87="","",Attendance!AN87+Attendance!AO87+Attendance!AP87)</f>
        <v/>
      </c>
      <c r="E85" s="41" t="str">
        <f aca="false">IF(Attendance!B87="","",Attendance!AQ87)</f>
        <v/>
      </c>
      <c r="F85" s="41" t="str">
        <f aca="false">IF(Attendance!B87="","",Attendance!AR87+Attendance!AS87)</f>
        <v/>
      </c>
      <c r="G85" s="41" t="str">
        <f aca="false">IF(Attendance!B87="","",Attendance!AM87)</f>
        <v/>
      </c>
      <c r="H85" s="41" t="str">
        <f aca="false">IF(Attendance!B87="","",Attendance!AL87)</f>
        <v/>
      </c>
      <c r="I85" s="42" t="str">
        <f aca="false">IF(Attendance!B87="","",Attendance!AU87)</f>
        <v/>
      </c>
      <c r="J85" s="43" t="str">
        <f aca="false">IF(Attendance!B87="","",Attendance!AV87)</f>
        <v/>
      </c>
      <c r="K85" s="41" t="str">
        <f aca="false">IF(Attendance!B87="","",Attendance!AT87)</f>
        <v/>
      </c>
      <c r="L85" s="37" t="str">
        <f aca="false">IF(Attendance!B87="","",C85+D85+E85+F85+G85+H85+K85-Attendance!$F$2)</f>
        <v/>
      </c>
    </row>
    <row r="86" customFormat="false" ht="15" hidden="false" customHeight="true" outlineLevel="0" collapsed="false">
      <c r="A86" s="35" t="str">
        <f aca="false">Attendance!A88</f>
        <v/>
      </c>
      <c r="B86" s="35" t="str">
        <f aca="false">Attendance!B88</f>
        <v/>
      </c>
      <c r="C86" s="41" t="str">
        <f aca="false">IF(Attendance!B88="","",Attendance!AK88)</f>
        <v/>
      </c>
      <c r="D86" s="41" t="str">
        <f aca="false">IF(Attendance!B88="","",Attendance!AN88+Attendance!AO88+Attendance!AP88)</f>
        <v/>
      </c>
      <c r="E86" s="41" t="str">
        <f aca="false">IF(Attendance!B88="","",Attendance!AQ88)</f>
        <v/>
      </c>
      <c r="F86" s="41" t="str">
        <f aca="false">IF(Attendance!B88="","",Attendance!AR88+Attendance!AS88)</f>
        <v/>
      </c>
      <c r="G86" s="41" t="str">
        <f aca="false">IF(Attendance!B88="","",Attendance!AM88)</f>
        <v/>
      </c>
      <c r="H86" s="41" t="str">
        <f aca="false">IF(Attendance!B88="","",Attendance!AL88)</f>
        <v/>
      </c>
      <c r="I86" s="42" t="str">
        <f aca="false">IF(Attendance!B88="","",Attendance!AU88)</f>
        <v/>
      </c>
      <c r="J86" s="43" t="str">
        <f aca="false">IF(Attendance!B88="","",Attendance!AV88)</f>
        <v/>
      </c>
      <c r="K86" s="41" t="str">
        <f aca="false">IF(Attendance!B88="","",Attendance!AT88)</f>
        <v/>
      </c>
      <c r="L86" s="37" t="str">
        <f aca="false">IF(Attendance!B88="","",C86+D86+E86+F86+G86+H86+K86-Attendance!$F$2)</f>
        <v/>
      </c>
    </row>
    <row r="87" customFormat="false" ht="15" hidden="false" customHeight="true" outlineLevel="0" collapsed="false">
      <c r="A87" s="35" t="str">
        <f aca="false">Attendance!A89</f>
        <v/>
      </c>
      <c r="B87" s="35" t="str">
        <f aca="false">Attendance!B89</f>
        <v/>
      </c>
      <c r="C87" s="41" t="str">
        <f aca="false">IF(Attendance!B89="","",Attendance!AK89)</f>
        <v/>
      </c>
      <c r="D87" s="41" t="str">
        <f aca="false">IF(Attendance!B89="","",Attendance!AN89+Attendance!AO89+Attendance!AP89)</f>
        <v/>
      </c>
      <c r="E87" s="41" t="str">
        <f aca="false">IF(Attendance!B89="","",Attendance!AQ89)</f>
        <v/>
      </c>
      <c r="F87" s="41" t="str">
        <f aca="false">IF(Attendance!B89="","",Attendance!AR89+Attendance!AS89)</f>
        <v/>
      </c>
      <c r="G87" s="41" t="str">
        <f aca="false">IF(Attendance!B89="","",Attendance!AM89)</f>
        <v/>
      </c>
      <c r="H87" s="41" t="str">
        <f aca="false">IF(Attendance!B89="","",Attendance!AL89)</f>
        <v/>
      </c>
      <c r="I87" s="42" t="str">
        <f aca="false">IF(Attendance!B89="","",Attendance!AU89)</f>
        <v/>
      </c>
      <c r="J87" s="43" t="str">
        <f aca="false">IF(Attendance!B89="","",Attendance!AV89)</f>
        <v/>
      </c>
      <c r="K87" s="41" t="str">
        <f aca="false">IF(Attendance!B89="","",Attendance!AT89)</f>
        <v/>
      </c>
      <c r="L87" s="37" t="str">
        <f aca="false">IF(Attendance!B89="","",C87+D87+E87+F87+G87+H87+K87-Attendance!$F$2)</f>
        <v/>
      </c>
    </row>
    <row r="88" customFormat="false" ht="15" hidden="false" customHeight="true" outlineLevel="0" collapsed="false">
      <c r="A88" s="35" t="str">
        <f aca="false">Attendance!A90</f>
        <v/>
      </c>
      <c r="B88" s="35" t="str">
        <f aca="false">Attendance!B90</f>
        <v/>
      </c>
      <c r="C88" s="41" t="str">
        <f aca="false">IF(Attendance!B90="","",Attendance!AK90)</f>
        <v/>
      </c>
      <c r="D88" s="41" t="str">
        <f aca="false">IF(Attendance!B90="","",Attendance!AN90+Attendance!AO90+Attendance!AP90)</f>
        <v/>
      </c>
      <c r="E88" s="41" t="str">
        <f aca="false">IF(Attendance!B90="","",Attendance!AQ90)</f>
        <v/>
      </c>
      <c r="F88" s="41" t="str">
        <f aca="false">IF(Attendance!B90="","",Attendance!AR90+Attendance!AS90)</f>
        <v/>
      </c>
      <c r="G88" s="41" t="str">
        <f aca="false">IF(Attendance!B90="","",Attendance!AM90)</f>
        <v/>
      </c>
      <c r="H88" s="41" t="str">
        <f aca="false">IF(Attendance!B90="","",Attendance!AL90)</f>
        <v/>
      </c>
      <c r="I88" s="42" t="str">
        <f aca="false">IF(Attendance!B90="","",Attendance!AU90)</f>
        <v/>
      </c>
      <c r="J88" s="43" t="str">
        <f aca="false">IF(Attendance!B90="","",Attendance!AV90)</f>
        <v/>
      </c>
      <c r="K88" s="41" t="str">
        <f aca="false">IF(Attendance!B90="","",Attendance!AT90)</f>
        <v/>
      </c>
      <c r="L88" s="37" t="str">
        <f aca="false">IF(Attendance!B90="","",C88+D88+E88+F88+G88+H88+K88-Attendance!$F$2)</f>
        <v/>
      </c>
    </row>
    <row r="89" customFormat="false" ht="15" hidden="false" customHeight="true" outlineLevel="0" collapsed="false">
      <c r="A89" s="35" t="str">
        <f aca="false">Attendance!A91</f>
        <v/>
      </c>
      <c r="B89" s="35" t="str">
        <f aca="false">Attendance!B91</f>
        <v/>
      </c>
      <c r="C89" s="41" t="str">
        <f aca="false">IF(Attendance!B91="","",Attendance!AK91)</f>
        <v/>
      </c>
      <c r="D89" s="41" t="str">
        <f aca="false">IF(Attendance!B91="","",Attendance!AN91+Attendance!AO91+Attendance!AP91)</f>
        <v/>
      </c>
      <c r="E89" s="41" t="str">
        <f aca="false">IF(Attendance!B91="","",Attendance!AQ91)</f>
        <v/>
      </c>
      <c r="F89" s="41" t="str">
        <f aca="false">IF(Attendance!B91="","",Attendance!AR91+Attendance!AS91)</f>
        <v/>
      </c>
      <c r="G89" s="41" t="str">
        <f aca="false">IF(Attendance!B91="","",Attendance!AM91)</f>
        <v/>
      </c>
      <c r="H89" s="41" t="str">
        <f aca="false">IF(Attendance!B91="","",Attendance!AL91)</f>
        <v/>
      </c>
      <c r="I89" s="42" t="str">
        <f aca="false">IF(Attendance!B91="","",Attendance!AU91)</f>
        <v/>
      </c>
      <c r="J89" s="43" t="str">
        <f aca="false">IF(Attendance!B91="","",Attendance!AV91)</f>
        <v/>
      </c>
      <c r="K89" s="41" t="str">
        <f aca="false">IF(Attendance!B91="","",Attendance!AT91)</f>
        <v/>
      </c>
      <c r="L89" s="37" t="str">
        <f aca="false">IF(Attendance!B91="","",C89+D89+E89+F89+G89+H89+K89-Attendance!$F$2)</f>
        <v/>
      </c>
    </row>
    <row r="90" customFormat="false" ht="15" hidden="false" customHeight="true" outlineLevel="0" collapsed="false">
      <c r="A90" s="35" t="str">
        <f aca="false">Attendance!A92</f>
        <v/>
      </c>
      <c r="B90" s="35" t="str">
        <f aca="false">Attendance!B92</f>
        <v/>
      </c>
      <c r="C90" s="41" t="str">
        <f aca="false">IF(Attendance!B92="","",Attendance!AK92)</f>
        <v/>
      </c>
      <c r="D90" s="41" t="str">
        <f aca="false">IF(Attendance!B92="","",Attendance!AN92+Attendance!AO92+Attendance!AP92)</f>
        <v/>
      </c>
      <c r="E90" s="41" t="str">
        <f aca="false">IF(Attendance!B92="","",Attendance!AQ92)</f>
        <v/>
      </c>
      <c r="F90" s="41" t="str">
        <f aca="false">IF(Attendance!B92="","",Attendance!AR92+Attendance!AS92)</f>
        <v/>
      </c>
      <c r="G90" s="41" t="str">
        <f aca="false">IF(Attendance!B92="","",Attendance!AM92)</f>
        <v/>
      </c>
      <c r="H90" s="41" t="str">
        <f aca="false">IF(Attendance!B92="","",Attendance!AL92)</f>
        <v/>
      </c>
      <c r="I90" s="42" t="str">
        <f aca="false">IF(Attendance!B92="","",Attendance!AU92)</f>
        <v/>
      </c>
      <c r="J90" s="43" t="str">
        <f aca="false">IF(Attendance!B92="","",Attendance!AV92)</f>
        <v/>
      </c>
      <c r="K90" s="41" t="str">
        <f aca="false">IF(Attendance!B92="","",Attendance!AT92)</f>
        <v/>
      </c>
      <c r="L90" s="37" t="str">
        <f aca="false">IF(Attendance!B92="","",C90+D90+E90+F90+G90+H90+K90-Attendance!$F$2)</f>
        <v/>
      </c>
    </row>
    <row r="91" customFormat="false" ht="15" hidden="false" customHeight="true" outlineLevel="0" collapsed="false">
      <c r="A91" s="35" t="str">
        <f aca="false">Attendance!A93</f>
        <v/>
      </c>
      <c r="B91" s="35" t="str">
        <f aca="false">Attendance!B93</f>
        <v/>
      </c>
      <c r="C91" s="41" t="str">
        <f aca="false">IF(Attendance!B93="","",Attendance!AK93)</f>
        <v/>
      </c>
      <c r="D91" s="41" t="str">
        <f aca="false">IF(Attendance!B93="","",Attendance!AN93+Attendance!AO93+Attendance!AP93)</f>
        <v/>
      </c>
      <c r="E91" s="41" t="str">
        <f aca="false">IF(Attendance!B93="","",Attendance!AQ93)</f>
        <v/>
      </c>
      <c r="F91" s="41" t="str">
        <f aca="false">IF(Attendance!B93="","",Attendance!AR93+Attendance!AS93)</f>
        <v/>
      </c>
      <c r="G91" s="41" t="str">
        <f aca="false">IF(Attendance!B93="","",Attendance!AM93)</f>
        <v/>
      </c>
      <c r="H91" s="41" t="str">
        <f aca="false">IF(Attendance!B93="","",Attendance!AL93)</f>
        <v/>
      </c>
      <c r="I91" s="42" t="str">
        <f aca="false">IF(Attendance!B93="","",Attendance!AU93)</f>
        <v/>
      </c>
      <c r="J91" s="43" t="str">
        <f aca="false">IF(Attendance!B93="","",Attendance!AV93)</f>
        <v/>
      </c>
      <c r="K91" s="41" t="str">
        <f aca="false">IF(Attendance!B93="","",Attendance!AT93)</f>
        <v/>
      </c>
      <c r="L91" s="37" t="str">
        <f aca="false">IF(Attendance!B93="","",C91+D91+E91+F91+G91+H91+K91-Attendance!$F$2)</f>
        <v/>
      </c>
    </row>
    <row r="92" customFormat="false" ht="15" hidden="false" customHeight="true" outlineLevel="0" collapsed="false">
      <c r="A92" s="35" t="str">
        <f aca="false">Attendance!A94</f>
        <v/>
      </c>
      <c r="B92" s="35" t="str">
        <f aca="false">Attendance!B94</f>
        <v/>
      </c>
      <c r="C92" s="41" t="str">
        <f aca="false">IF(Attendance!B94="","",Attendance!AK94)</f>
        <v/>
      </c>
      <c r="D92" s="41" t="str">
        <f aca="false">IF(Attendance!B94="","",Attendance!AN94+Attendance!AO94+Attendance!AP94)</f>
        <v/>
      </c>
      <c r="E92" s="41" t="str">
        <f aca="false">IF(Attendance!B94="","",Attendance!AQ94)</f>
        <v/>
      </c>
      <c r="F92" s="41" t="str">
        <f aca="false">IF(Attendance!B94="","",Attendance!AR94+Attendance!AS94)</f>
        <v/>
      </c>
      <c r="G92" s="41" t="str">
        <f aca="false">IF(Attendance!B94="","",Attendance!AM94)</f>
        <v/>
      </c>
      <c r="H92" s="41" t="str">
        <f aca="false">IF(Attendance!B94="","",Attendance!AL94)</f>
        <v/>
      </c>
      <c r="I92" s="42" t="str">
        <f aca="false">IF(Attendance!B94="","",Attendance!AU94)</f>
        <v/>
      </c>
      <c r="J92" s="43" t="str">
        <f aca="false">IF(Attendance!B94="","",Attendance!AV94)</f>
        <v/>
      </c>
      <c r="K92" s="41" t="str">
        <f aca="false">IF(Attendance!B94="","",Attendance!AT94)</f>
        <v/>
      </c>
      <c r="L92" s="37" t="str">
        <f aca="false">IF(Attendance!B94="","",C92+D92+E92+F92+G92+H92+K92-Attendance!$F$2)</f>
        <v/>
      </c>
    </row>
    <row r="93" customFormat="false" ht="15" hidden="false" customHeight="true" outlineLevel="0" collapsed="false">
      <c r="A93" s="35" t="str">
        <f aca="false">Attendance!A95</f>
        <v/>
      </c>
      <c r="B93" s="35" t="str">
        <f aca="false">Attendance!B95</f>
        <v/>
      </c>
      <c r="C93" s="41" t="str">
        <f aca="false">IF(Attendance!B95="","",Attendance!AK95)</f>
        <v/>
      </c>
      <c r="D93" s="41" t="str">
        <f aca="false">IF(Attendance!B95="","",Attendance!AN95+Attendance!AO95+Attendance!AP95)</f>
        <v/>
      </c>
      <c r="E93" s="41" t="str">
        <f aca="false">IF(Attendance!B95="","",Attendance!AQ95)</f>
        <v/>
      </c>
      <c r="F93" s="41" t="str">
        <f aca="false">IF(Attendance!B95="","",Attendance!AR95+Attendance!AS95)</f>
        <v/>
      </c>
      <c r="G93" s="41" t="str">
        <f aca="false">IF(Attendance!B95="","",Attendance!AM95)</f>
        <v/>
      </c>
      <c r="H93" s="41" t="str">
        <f aca="false">IF(Attendance!B95="","",Attendance!AL95)</f>
        <v/>
      </c>
      <c r="I93" s="42" t="str">
        <f aca="false">IF(Attendance!B95="","",Attendance!AU95)</f>
        <v/>
      </c>
      <c r="J93" s="43" t="str">
        <f aca="false">IF(Attendance!B95="","",Attendance!AV95)</f>
        <v/>
      </c>
      <c r="K93" s="41" t="str">
        <f aca="false">IF(Attendance!B95="","",Attendance!AT95)</f>
        <v/>
      </c>
      <c r="L93" s="37" t="str">
        <f aca="false">IF(Attendance!B95="","",C93+D93+E93+F93+G93+H93+K93-Attendance!$F$2)</f>
        <v/>
      </c>
    </row>
    <row r="94" customFormat="false" ht="15" hidden="false" customHeight="true" outlineLevel="0" collapsed="false">
      <c r="A94" s="35" t="str">
        <f aca="false">Attendance!A96</f>
        <v/>
      </c>
      <c r="B94" s="35" t="str">
        <f aca="false">Attendance!B96</f>
        <v/>
      </c>
      <c r="C94" s="41" t="str">
        <f aca="false">IF(Attendance!B96="","",Attendance!AK96)</f>
        <v/>
      </c>
      <c r="D94" s="41" t="str">
        <f aca="false">IF(Attendance!B96="","",Attendance!AN96+Attendance!AO96+Attendance!AP96)</f>
        <v/>
      </c>
      <c r="E94" s="41" t="str">
        <f aca="false">IF(Attendance!B96="","",Attendance!AQ96)</f>
        <v/>
      </c>
      <c r="F94" s="41" t="str">
        <f aca="false">IF(Attendance!B96="","",Attendance!AR96+Attendance!AS96)</f>
        <v/>
      </c>
      <c r="G94" s="41" t="str">
        <f aca="false">IF(Attendance!B96="","",Attendance!AM96)</f>
        <v/>
      </c>
      <c r="H94" s="41" t="str">
        <f aca="false">IF(Attendance!B96="","",Attendance!AL96)</f>
        <v/>
      </c>
      <c r="I94" s="42" t="str">
        <f aca="false">IF(Attendance!B96="","",Attendance!AU96)</f>
        <v/>
      </c>
      <c r="J94" s="43" t="str">
        <f aca="false">IF(Attendance!B96="","",Attendance!AV96)</f>
        <v/>
      </c>
      <c r="K94" s="41" t="str">
        <f aca="false">IF(Attendance!B96="","",Attendance!AT96)</f>
        <v/>
      </c>
      <c r="L94" s="37" t="str">
        <f aca="false">IF(Attendance!B96="","",C94+D94+E94+F94+G94+H94+K94-Attendance!$F$2)</f>
        <v/>
      </c>
    </row>
    <row r="95" customFormat="false" ht="15" hidden="false" customHeight="true" outlineLevel="0" collapsed="false">
      <c r="A95" s="35" t="str">
        <f aca="false">Attendance!A97</f>
        <v/>
      </c>
      <c r="B95" s="35" t="str">
        <f aca="false">Attendance!B97</f>
        <v/>
      </c>
      <c r="C95" s="41" t="str">
        <f aca="false">IF(Attendance!B97="","",Attendance!AK97)</f>
        <v/>
      </c>
      <c r="D95" s="41" t="str">
        <f aca="false">IF(Attendance!B97="","",Attendance!AN97+Attendance!AO97+Attendance!AP97)</f>
        <v/>
      </c>
      <c r="E95" s="41" t="str">
        <f aca="false">IF(Attendance!B97="","",Attendance!AQ97)</f>
        <v/>
      </c>
      <c r="F95" s="41" t="str">
        <f aca="false">IF(Attendance!B97="","",Attendance!AR97+Attendance!AS97)</f>
        <v/>
      </c>
      <c r="G95" s="41" t="str">
        <f aca="false">IF(Attendance!B97="","",Attendance!AM97)</f>
        <v/>
      </c>
      <c r="H95" s="41" t="str">
        <f aca="false">IF(Attendance!B97="","",Attendance!AL97)</f>
        <v/>
      </c>
      <c r="I95" s="42" t="str">
        <f aca="false">IF(Attendance!B97="","",Attendance!AU97)</f>
        <v/>
      </c>
      <c r="J95" s="43" t="str">
        <f aca="false">IF(Attendance!B97="","",Attendance!AV97)</f>
        <v/>
      </c>
      <c r="K95" s="41" t="str">
        <f aca="false">IF(Attendance!B97="","",Attendance!AT97)</f>
        <v/>
      </c>
      <c r="L95" s="37" t="str">
        <f aca="false">IF(Attendance!B97="","",C95+D95+E95+F95+G95+H95+K95-Attendance!$F$2)</f>
        <v/>
      </c>
    </row>
    <row r="96" customFormat="false" ht="15" hidden="false" customHeight="true" outlineLevel="0" collapsed="false">
      <c r="A96" s="35" t="str">
        <f aca="false">Attendance!A98</f>
        <v/>
      </c>
      <c r="B96" s="35" t="str">
        <f aca="false">Attendance!B98</f>
        <v/>
      </c>
      <c r="C96" s="41" t="str">
        <f aca="false">IF(Attendance!B98="","",Attendance!AK98)</f>
        <v/>
      </c>
      <c r="D96" s="41" t="str">
        <f aca="false">IF(Attendance!B98="","",Attendance!AN98+Attendance!AO98+Attendance!AP98)</f>
        <v/>
      </c>
      <c r="E96" s="41" t="str">
        <f aca="false">IF(Attendance!B98="","",Attendance!AQ98)</f>
        <v/>
      </c>
      <c r="F96" s="41" t="str">
        <f aca="false">IF(Attendance!B98="","",Attendance!AR98+Attendance!AS98)</f>
        <v/>
      </c>
      <c r="G96" s="41" t="str">
        <f aca="false">IF(Attendance!B98="","",Attendance!AM98)</f>
        <v/>
      </c>
      <c r="H96" s="41" t="str">
        <f aca="false">IF(Attendance!B98="","",Attendance!AL98)</f>
        <v/>
      </c>
      <c r="I96" s="42" t="str">
        <f aca="false">IF(Attendance!B98="","",Attendance!AU98)</f>
        <v/>
      </c>
      <c r="J96" s="43" t="str">
        <f aca="false">IF(Attendance!B98="","",Attendance!AV98)</f>
        <v/>
      </c>
      <c r="K96" s="41" t="str">
        <f aca="false">IF(Attendance!B98="","",Attendance!AT98)</f>
        <v/>
      </c>
      <c r="L96" s="37" t="str">
        <f aca="false">IF(Attendance!B98="","",C96+D96+E96+F96+G96+H96+K96-Attendance!$F$2)</f>
        <v/>
      </c>
    </row>
    <row r="97" customFormat="false" ht="15" hidden="false" customHeight="true" outlineLevel="0" collapsed="false">
      <c r="A97" s="35" t="str">
        <f aca="false">Attendance!A99</f>
        <v/>
      </c>
      <c r="B97" s="35" t="str">
        <f aca="false">Attendance!B99</f>
        <v/>
      </c>
      <c r="C97" s="41" t="str">
        <f aca="false">IF(Attendance!B99="","",Attendance!AK99)</f>
        <v/>
      </c>
      <c r="D97" s="41" t="str">
        <f aca="false">IF(Attendance!B99="","",Attendance!AN99+Attendance!AO99+Attendance!AP99)</f>
        <v/>
      </c>
      <c r="E97" s="41" t="str">
        <f aca="false">IF(Attendance!B99="","",Attendance!AQ99)</f>
        <v/>
      </c>
      <c r="F97" s="41" t="str">
        <f aca="false">IF(Attendance!B99="","",Attendance!AR99+Attendance!AS99)</f>
        <v/>
      </c>
      <c r="G97" s="41" t="str">
        <f aca="false">IF(Attendance!B99="","",Attendance!AM99)</f>
        <v/>
      </c>
      <c r="H97" s="41" t="str">
        <f aca="false">IF(Attendance!B99="","",Attendance!AL99)</f>
        <v/>
      </c>
      <c r="I97" s="42" t="str">
        <f aca="false">IF(Attendance!B99="","",Attendance!AU99)</f>
        <v/>
      </c>
      <c r="J97" s="43" t="str">
        <f aca="false">IF(Attendance!B99="","",Attendance!AV99)</f>
        <v/>
      </c>
      <c r="K97" s="41" t="str">
        <f aca="false">IF(Attendance!B99="","",Attendance!AT99)</f>
        <v/>
      </c>
      <c r="L97" s="37" t="str">
        <f aca="false">IF(Attendance!B99="","",C97+D97+E97+F97+G97+H97+K97-Attendance!$F$2)</f>
        <v/>
      </c>
    </row>
    <row r="98" customFormat="false" ht="15" hidden="false" customHeight="true" outlineLevel="0" collapsed="false">
      <c r="A98" s="35" t="str">
        <f aca="false">Attendance!A100</f>
        <v/>
      </c>
      <c r="B98" s="35" t="str">
        <f aca="false">Attendance!B100</f>
        <v/>
      </c>
      <c r="C98" s="41" t="str">
        <f aca="false">IF(Attendance!B100="","",Attendance!AK100)</f>
        <v/>
      </c>
      <c r="D98" s="41" t="str">
        <f aca="false">IF(Attendance!B100="","",Attendance!AN100+Attendance!AO100+Attendance!AP100)</f>
        <v/>
      </c>
      <c r="E98" s="41" t="str">
        <f aca="false">IF(Attendance!B100="","",Attendance!AQ100)</f>
        <v/>
      </c>
      <c r="F98" s="41" t="str">
        <f aca="false">IF(Attendance!B100="","",Attendance!AR100+Attendance!AS100)</f>
        <v/>
      </c>
      <c r="G98" s="41" t="str">
        <f aca="false">IF(Attendance!B100="","",Attendance!AM100)</f>
        <v/>
      </c>
      <c r="H98" s="41" t="str">
        <f aca="false">IF(Attendance!B100="","",Attendance!AL100)</f>
        <v/>
      </c>
      <c r="I98" s="42" t="str">
        <f aca="false">IF(Attendance!B100="","",Attendance!AU100)</f>
        <v/>
      </c>
      <c r="J98" s="43" t="str">
        <f aca="false">IF(Attendance!B100="","",Attendance!AV100)</f>
        <v/>
      </c>
      <c r="K98" s="41" t="str">
        <f aca="false">IF(Attendance!B100="","",Attendance!AT100)</f>
        <v/>
      </c>
      <c r="L98" s="37" t="str">
        <f aca="false">IF(Attendance!B100="","",C98+D98+E98+F98+G98+H98+K98-Attendance!$F$2)</f>
        <v/>
      </c>
    </row>
    <row r="99" customFormat="false" ht="15" hidden="false" customHeight="true" outlineLevel="0" collapsed="false">
      <c r="A99" s="35" t="str">
        <f aca="false">Attendance!A101</f>
        <v/>
      </c>
      <c r="B99" s="35" t="str">
        <f aca="false">Attendance!B101</f>
        <v/>
      </c>
      <c r="C99" s="41" t="str">
        <f aca="false">IF(Attendance!B101="","",Attendance!AK101)</f>
        <v/>
      </c>
      <c r="D99" s="41" t="str">
        <f aca="false">IF(Attendance!B101="","",Attendance!AN101+Attendance!AO101+Attendance!AP101)</f>
        <v/>
      </c>
      <c r="E99" s="41" t="str">
        <f aca="false">IF(Attendance!B101="","",Attendance!AQ101)</f>
        <v/>
      </c>
      <c r="F99" s="41" t="str">
        <f aca="false">IF(Attendance!B101="","",Attendance!AR101+Attendance!AS101)</f>
        <v/>
      </c>
      <c r="G99" s="41" t="str">
        <f aca="false">IF(Attendance!B101="","",Attendance!AM101)</f>
        <v/>
      </c>
      <c r="H99" s="41" t="str">
        <f aca="false">IF(Attendance!B101="","",Attendance!AL101)</f>
        <v/>
      </c>
      <c r="I99" s="42" t="str">
        <f aca="false">IF(Attendance!B101="","",Attendance!AU101)</f>
        <v/>
      </c>
      <c r="J99" s="43" t="str">
        <f aca="false">IF(Attendance!B101="","",Attendance!AV101)</f>
        <v/>
      </c>
      <c r="K99" s="41" t="str">
        <f aca="false">IF(Attendance!B101="","",Attendance!AT101)</f>
        <v/>
      </c>
      <c r="L99" s="37" t="str">
        <f aca="false">IF(Attendance!B101="","",C99+D99+E99+F99+G99+H99+K99-Attendance!$F$2)</f>
        <v/>
      </c>
    </row>
    <row r="100" customFormat="false" ht="15" hidden="false" customHeight="true" outlineLevel="0" collapsed="false">
      <c r="A100" s="35" t="str">
        <f aca="false">Attendance!A102</f>
        <v/>
      </c>
      <c r="B100" s="35" t="str">
        <f aca="false">Attendance!B102</f>
        <v/>
      </c>
      <c r="C100" s="41" t="str">
        <f aca="false">IF(Attendance!B102="","",Attendance!AK102)</f>
        <v/>
      </c>
      <c r="D100" s="41" t="str">
        <f aca="false">IF(Attendance!B102="","",Attendance!AN102+Attendance!AO102+Attendance!AP102)</f>
        <v/>
      </c>
      <c r="E100" s="41" t="str">
        <f aca="false">IF(Attendance!B102="","",Attendance!AQ102)</f>
        <v/>
      </c>
      <c r="F100" s="41" t="str">
        <f aca="false">IF(Attendance!B102="","",Attendance!AR102+Attendance!AS102)</f>
        <v/>
      </c>
      <c r="G100" s="41" t="str">
        <f aca="false">IF(Attendance!B102="","",Attendance!AM102)</f>
        <v/>
      </c>
      <c r="H100" s="41" t="str">
        <f aca="false">IF(Attendance!B102="","",Attendance!AL102)</f>
        <v/>
      </c>
      <c r="I100" s="42" t="str">
        <f aca="false">IF(Attendance!B102="","",Attendance!AU102)</f>
        <v/>
      </c>
      <c r="J100" s="43" t="str">
        <f aca="false">IF(Attendance!B102="","",Attendance!AV102)</f>
        <v/>
      </c>
      <c r="K100" s="41" t="str">
        <f aca="false">IF(Attendance!B102="","",Attendance!AT102)</f>
        <v/>
      </c>
      <c r="L100" s="37" t="str">
        <f aca="false">IF(Attendance!B102="","",C100+D100+E100+F100+G100+H100+K100-Attendance!$F$2)</f>
        <v/>
      </c>
    </row>
    <row r="101" customFormat="false" ht="15" hidden="false" customHeight="true" outlineLevel="0" collapsed="false">
      <c r="A101" s="35" t="str">
        <f aca="false">Attendance!A103</f>
        <v/>
      </c>
      <c r="B101" s="35" t="str">
        <f aca="false">Attendance!B103</f>
        <v/>
      </c>
      <c r="C101" s="41" t="str">
        <f aca="false">IF(Attendance!B103="","",Attendance!AK103)</f>
        <v/>
      </c>
      <c r="D101" s="41" t="str">
        <f aca="false">IF(Attendance!B103="","",Attendance!AN103+Attendance!AO103+Attendance!AP103)</f>
        <v/>
      </c>
      <c r="E101" s="41" t="str">
        <f aca="false">IF(Attendance!B103="","",Attendance!AQ103)</f>
        <v/>
      </c>
      <c r="F101" s="41" t="str">
        <f aca="false">IF(Attendance!B103="","",Attendance!AR103+Attendance!AS103)</f>
        <v/>
      </c>
      <c r="G101" s="41" t="str">
        <f aca="false">IF(Attendance!B103="","",Attendance!AM103)</f>
        <v/>
      </c>
      <c r="H101" s="41" t="str">
        <f aca="false">IF(Attendance!B103="","",Attendance!AL103)</f>
        <v/>
      </c>
      <c r="I101" s="42" t="str">
        <f aca="false">IF(Attendance!B103="","",Attendance!AU103)</f>
        <v/>
      </c>
      <c r="J101" s="43" t="str">
        <f aca="false">IF(Attendance!B103="","",Attendance!AV103)</f>
        <v/>
      </c>
      <c r="K101" s="41" t="str">
        <f aca="false">IF(Attendance!B103="","",Attendance!AT103)</f>
        <v/>
      </c>
      <c r="L101" s="37" t="str">
        <f aca="false">IF(Attendance!B103="","",C101+D101+E101+F101+G101+H101+K101-Attendance!$F$2)</f>
        <v/>
      </c>
    </row>
    <row r="102" customFormat="false" ht="15" hidden="false" customHeight="true" outlineLevel="0" collapsed="false">
      <c r="A102" s="35" t="str">
        <f aca="false">Attendance!A104</f>
        <v/>
      </c>
      <c r="B102" s="35" t="str">
        <f aca="false">Attendance!B104</f>
        <v/>
      </c>
      <c r="C102" s="41" t="str">
        <f aca="false">IF(Attendance!B104="","",Attendance!AK104)</f>
        <v/>
      </c>
      <c r="D102" s="41" t="str">
        <f aca="false">IF(Attendance!B104="","",Attendance!AN104+Attendance!AO104+Attendance!AP104)</f>
        <v/>
      </c>
      <c r="E102" s="41" t="str">
        <f aca="false">IF(Attendance!B104="","",Attendance!AQ104)</f>
        <v/>
      </c>
      <c r="F102" s="41" t="str">
        <f aca="false">IF(Attendance!B104="","",Attendance!AR104+Attendance!AS104)</f>
        <v/>
      </c>
      <c r="G102" s="41" t="str">
        <f aca="false">IF(Attendance!B104="","",Attendance!AM104)</f>
        <v/>
      </c>
      <c r="H102" s="41" t="str">
        <f aca="false">IF(Attendance!B104="","",Attendance!AL104)</f>
        <v/>
      </c>
      <c r="I102" s="42" t="str">
        <f aca="false">IF(Attendance!B104="","",Attendance!AU104)</f>
        <v/>
      </c>
      <c r="J102" s="43" t="str">
        <f aca="false">IF(Attendance!B104="","",Attendance!AV104)</f>
        <v/>
      </c>
      <c r="K102" s="41" t="str">
        <f aca="false">IF(Attendance!B104="","",Attendance!AT104)</f>
        <v/>
      </c>
      <c r="L102" s="37" t="str">
        <f aca="false">IF(Attendance!B104="","",C102+D102+E102+F102+G102+H102+K102-Attendance!$F$2)</f>
        <v/>
      </c>
    </row>
    <row r="103" customFormat="false" ht="15" hidden="false" customHeight="true" outlineLevel="0" collapsed="false">
      <c r="A103" s="35" t="str">
        <f aca="false">Attendance!A105</f>
        <v/>
      </c>
      <c r="B103" s="35" t="str">
        <f aca="false">Attendance!B105</f>
        <v/>
      </c>
      <c r="C103" s="41" t="str">
        <f aca="false">IF(Attendance!B105="","",Attendance!AK105)</f>
        <v/>
      </c>
      <c r="D103" s="41" t="str">
        <f aca="false">IF(Attendance!B105="","",Attendance!AN105+Attendance!AO105+Attendance!AP105)</f>
        <v/>
      </c>
      <c r="E103" s="41" t="str">
        <f aca="false">IF(Attendance!B105="","",Attendance!AQ105)</f>
        <v/>
      </c>
      <c r="F103" s="41" t="str">
        <f aca="false">IF(Attendance!B105="","",Attendance!AR105+Attendance!AS105)</f>
        <v/>
      </c>
      <c r="G103" s="41" t="str">
        <f aca="false">IF(Attendance!B105="","",Attendance!AM105)</f>
        <v/>
      </c>
      <c r="H103" s="41" t="str">
        <f aca="false">IF(Attendance!B105="","",Attendance!AL105)</f>
        <v/>
      </c>
      <c r="I103" s="42" t="str">
        <f aca="false">IF(Attendance!B105="","",Attendance!AU105)</f>
        <v/>
      </c>
      <c r="J103" s="43" t="str">
        <f aca="false">IF(Attendance!B105="","",Attendance!AV105)</f>
        <v/>
      </c>
      <c r="K103" s="41" t="str">
        <f aca="false">IF(Attendance!B105="","",Attendance!AT105)</f>
        <v/>
      </c>
      <c r="L103" s="37" t="str">
        <f aca="false">IF(Attendance!B105="","",C103+D103+E103+F103+G103+H103+K103-Attendance!$F$2)</f>
        <v/>
      </c>
    </row>
    <row r="104" customFormat="false" ht="15" hidden="false" customHeight="true" outlineLevel="0" collapsed="false">
      <c r="A104" s="35" t="str">
        <f aca="false">Attendance!A106</f>
        <v/>
      </c>
      <c r="B104" s="35" t="str">
        <f aca="false">Attendance!B106</f>
        <v/>
      </c>
      <c r="C104" s="41" t="str">
        <f aca="false">IF(Attendance!B106="","",Attendance!AK106)</f>
        <v/>
      </c>
      <c r="D104" s="41" t="str">
        <f aca="false">IF(Attendance!B106="","",Attendance!AN106+Attendance!AO106+Attendance!AP106)</f>
        <v/>
      </c>
      <c r="E104" s="41" t="str">
        <f aca="false">IF(Attendance!B106="","",Attendance!AQ106)</f>
        <v/>
      </c>
      <c r="F104" s="41" t="str">
        <f aca="false">IF(Attendance!B106="","",Attendance!AR106+Attendance!AS106)</f>
        <v/>
      </c>
      <c r="G104" s="41" t="str">
        <f aca="false">IF(Attendance!B106="","",Attendance!AM106)</f>
        <v/>
      </c>
      <c r="H104" s="41" t="str">
        <f aca="false">IF(Attendance!B106="","",Attendance!AL106)</f>
        <v/>
      </c>
      <c r="I104" s="42" t="str">
        <f aca="false">IF(Attendance!B106="","",Attendance!AU106)</f>
        <v/>
      </c>
      <c r="J104" s="43" t="str">
        <f aca="false">IF(Attendance!B106="","",Attendance!AV106)</f>
        <v/>
      </c>
      <c r="K104" s="41" t="str">
        <f aca="false">IF(Attendance!B106="","",Attendance!AT106)</f>
        <v/>
      </c>
      <c r="L104" s="37" t="str">
        <f aca="false">IF(Attendance!B106="","",C104+D104+E104+F104+G104+H104+K104-Attendance!$F$2)</f>
        <v/>
      </c>
    </row>
    <row r="105" customFormat="false" ht="15" hidden="false" customHeight="true" outlineLevel="0" collapsed="false">
      <c r="B105" s="4" t="s">
        <v>144</v>
      </c>
      <c r="C105" s="40" t="n">
        <f aca="false">SUM(C5:C104)</f>
        <v>183</v>
      </c>
      <c r="D105" s="40" t="n">
        <f aca="false">SUM(D5:D104)</f>
        <v>9</v>
      </c>
      <c r="E105" s="40" t="n">
        <f aca="false">SUM(E5:E104)</f>
        <v>4</v>
      </c>
      <c r="F105" s="40" t="n">
        <f aca="false">SUM(F5:F104)</f>
        <v>40</v>
      </c>
      <c r="G105" s="40" t="n">
        <f aca="false">SUM(G5:G104)</f>
        <v>4</v>
      </c>
      <c r="H105" s="40" t="n">
        <f aca="false">SUM(H5:H104)</f>
        <v>0</v>
      </c>
      <c r="I105" s="40" t="n">
        <f aca="false">SUM(I5:I104)</f>
        <v>4</v>
      </c>
      <c r="J105" s="40" t="n">
        <f aca="false">SUM(J5:J104)</f>
        <v>236</v>
      </c>
      <c r="K105" s="40" t="n">
        <f aca="false">SUM(K5:K104)</f>
        <v>0</v>
      </c>
    </row>
    <row r="107" customFormat="false" ht="15" hidden="false" customHeight="true" outlineLevel="0" collapsed="false">
      <c r="B107" s="17" t="s">
        <v>149</v>
      </c>
      <c r="J107" s="23" t="n">
        <f aca="false">COUNTIF(L5:L104,"&gt;0.01")+COUNTIF(L5:L104,"&lt;-0.01")</f>
        <v>0</v>
      </c>
    </row>
    <row r="108" customFormat="false" ht="15" hidden="false" customHeight="true" outlineLevel="0" collapsed="false">
      <c r="B108" s="17" t="s">
        <v>150</v>
      </c>
      <c r="J108" s="23" t="n">
        <f aca="false">K105</f>
        <v>0</v>
      </c>
    </row>
  </sheetData>
  <conditionalFormatting sqref="J107">
    <cfRule type="expression" priority="2" aboveAverage="0" equalAverage="0" bottom="0" percent="0" rank="0" text="" dxfId="1">
      <formula>ROUND(J107,2)&lt;&gt;0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44" t="s">
        <v>151</v>
      </c>
    </row>
    <row r="4" customFormat="false" ht="15" hidden="false" customHeight="false" outlineLevel="0" collapsed="false">
      <c r="B4" s="45" t="s">
        <v>152</v>
      </c>
    </row>
    <row r="5" customFormat="false" ht="23.85" hidden="false" customHeight="false" outlineLevel="0" collapsed="false">
      <c r="B5" s="46" t="s">
        <v>153</v>
      </c>
    </row>
    <row r="6" customFormat="false" ht="15" hidden="false" customHeight="false" outlineLevel="0" collapsed="false">
      <c r="B6" s="46" t="s">
        <v>154</v>
      </c>
    </row>
    <row r="7" customFormat="false" ht="15" hidden="false" customHeight="false" outlineLevel="0" collapsed="false">
      <c r="B7" s="46" t="s">
        <v>155</v>
      </c>
    </row>
    <row r="8" customFormat="false" ht="15" hidden="false" customHeight="false" outlineLevel="0" collapsed="false">
      <c r="B8" s="46" t="s">
        <v>156</v>
      </c>
    </row>
    <row r="10" customFormat="false" ht="15" hidden="false" customHeight="false" outlineLevel="0" collapsed="false">
      <c r="B10" s="45" t="s">
        <v>157</v>
      </c>
    </row>
    <row r="11" customFormat="false" ht="15" hidden="false" customHeight="false" outlineLevel="0" collapsed="false">
      <c r="B11" s="47" t="s">
        <v>158</v>
      </c>
    </row>
    <row r="13" customFormat="false" ht="15" hidden="false" customHeight="false" outlineLevel="0" collapsed="false">
      <c r="B13" s="48" t="s">
        <v>159</v>
      </c>
    </row>
  </sheetData>
  <hyperlinks>
    <hyperlink ref="B11" r:id="rId1" display="Get it at https://pblab.in/templates/attendance-leave-track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2026-10-12T16:29:22Z</dcterms:created>
  <dc:creator>PB Lab</dc:creator>
  <dc:description/>
  <cp:keywords>PB Lab pblab.in Excel template India</cp:keywords>
  <dc:language>en-US</dc:language>
  <cp:lastModifiedBy/>
  <dcterms:modified xsi:type="dcterms:W3CDTF">2026-10-12T16:29:37Z</dcterms:modified>
  <cp:revision>0</cp:revision>
  <dc:subject>Monthly attendance register with weekly offs and holidays marked automatically, leave and loss-of-pay counts and paid days for payroll – Pro adds a full financial year and leave balances.</dc:subject>
  <dc:title>Attendance &amp; Leave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