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Inputs" sheetId="2" state="visible" r:id="rId4"/>
    <sheet name="Workings" sheetId="3" state="visible" r:id="rId5"/>
    <sheet name="CFS Indirect" sheetId="4" state="visible" r:id="rId6"/>
    <sheet name="Get Pro" sheetId="5" state="visible" r:id="rId7"/>
  </sheets>
  <definedNames>
    <definedName function="false" hidden="false" localSheetId="3" name="_xlnm.Print_Area" vbProcedure="false">'CFS Indirect'!$A$1:$D$80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62" authorId="0">
      <text>
        <r>
          <rPr>
            <sz val="10"/>
            <rFont val="Arial"/>
            <family val="2"/>
          </rPr>
          <t xml:space="preserve">Example: uninsured loss from fire. Enter loss as negative.</t>
        </r>
      </text>
    </comment>
  </commentList>
</comments>
</file>

<file path=xl/sharedStrings.xml><?xml version="1.0" encoding="utf-8"?>
<sst xmlns="http://schemas.openxmlformats.org/spreadsheetml/2006/main" count="332" uniqueCount="270">
  <si>
    <t xml:space="preserve">Cash Flow Statement – AS 3 &amp; Ind AS 7</t>
  </si>
  <si>
    <t xml:space="preserve">Indirect &amp; direct method cash flow statement for Indian companies, linked to Balance Sheet and P&amp;L, with built-in reconciliation checks.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</si>
  <si>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</si>
  <si>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</si>
  <si>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</si>
  <si>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</si>
  <si>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Prepares the Cash Flow Statement under AS 3 (Companies (Accounting Standards) Rules, 2021) by the indirect method, from two years of Balance Sheet and P&amp;L. Capex, investment sales, taxes paid, interest and loan repayments are derived automatically by roll-forward, and seven checks confirm the statement ties back to the Balance Sheet.</t>
  </si>
  <si>
    <t xml:space="preserve">How to use</t>
  </si>
  <si>
    <t xml:space="preserve">1. Inputs</t>
  </si>
  <si>
    <t xml:space="preserve">Enter company name, units and the three Balance Sheet dates. Overwrite the yellow cells: three Balance Sheets (current year, previous year, year before), two years of P&amp;L and the additional information block.</t>
  </si>
  <si>
    <t xml:space="preserve">2. Workings</t>
  </si>
  <si>
    <t xml:space="preserve">Read-only. Shows each derived cash flow with its logic. Section W8 lists the reconciliation checks – all must be zero.</t>
  </si>
  <si>
    <t xml:space="preserve">3. CFS Indirect</t>
  </si>
  <si>
    <t xml:space="preserve">The final statement in AS 3 format with notes and signature block. Print-ready (Ctrl+P).</t>
  </si>
  <si>
    <t xml:space="preserve">4. Status</t>
  </si>
  <si>
    <t xml:space="preserve">The status line above turns to ✔ when the Balance Sheet tallies and the statement reconciles for both years.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</si>
  <si>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</si>
  <si>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</si>
  <si>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</si>
  <si>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</si>
  <si>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</si>
  <si>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</si>
  <si>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</si>
  <si>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</si>
  <si>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</si>
  <si>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</si>
  <si>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Cash equivalents</t>
  </si>
  <si>
    <t xml:space="preserve">Short-term, highly liquid investments maturing within 3 months of acquisition (AS 3 para 6). Longer deposits belong in 'Other bank balances' and flow through investing.</t>
  </si>
  <si>
    <t xml:space="preserve">Interest &amp; dividends</t>
  </si>
  <si>
    <t xml:space="preserve">Received → investing; paid → financing (AS 3 paras 30–31), for a non-financial enterprise.</t>
  </si>
  <si>
    <t xml:space="preserve">Income taxes</t>
  </si>
  <si>
    <t xml:space="preserve">Operating activities unless specifically identifiable with investing or financing (para 34).</t>
  </si>
  <si>
    <t xml:space="preserve">Non-cash items</t>
  </si>
  <si>
    <t xml:space="preserve">Bonus issues, conversions and assets acquired on credit are excluded and disclosed in notes (para 40).</t>
  </si>
  <si>
    <t xml:space="preserve">Applicability</t>
  </si>
  <si>
    <t xml:space="preserve">Cash flow statement is not mandatory for One Person Companies, small companies and dormant companies (Companies Act 2013, s.2(40)).</t>
  </si>
  <si>
    <t xml:space="preserve">Assumptions in the sample data</t>
  </si>
  <si>
    <t xml:space="preserve">Sample figures (₹ in Lakhs) are illustrative. Bonus issue is out of 'Other reserves &amp; surplus'; dividend income is fully received; short-term loans &amp; advances are operating, long-term loans &amp; advances investing.</t>
  </si>
  <si>
    <t xml:space="preserve">Pro edition includes</t>
  </si>
  <si>
    <t xml:space="preserve">✔</t>
  </si>
  <si>
    <t xml:space="preserve">CFS Direct – operating activities by the direct method (receipts from customers, payments to suppliers and employees), tied out to the indirect method</t>
  </si>
  <si>
    <t xml:space="preserve">Ind AS 7 – Statement of Cash Flows in Ind AS presentation, with the mandatory reconciliation of liabilities arising from financing activities (para 44A)</t>
  </si>
  <si>
    <t xml:space="preserve">Free updates to this template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</si>
  <si>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</si>
  <si>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</si>
  <si>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</si>
  <si>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</si>
  <si>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</si>
  <si>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</si>
  <si>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</si>
  <si>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</si>
  <si>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</si>
  <si>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</si>
  <si>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</si>
  <si>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INPUTS – Balance Sheet, Statement of Profit &amp; Loss and Additional Information</t>
  </si>
  <si>
    <t xml:space="preserve">Fill only the yellow cells (blue text). Everything else in the workbook is calculated from here.</t>
  </si>
  <si>
    <t xml:space="preserve">Company name</t>
  </si>
  <si>
    <t xml:space="preserve">ABC Private Limited</t>
  </si>
  <si>
    <t xml:space="preserve">Amounts in</t>
  </si>
  <si>
    <t xml:space="preserve">₹ in Lakhs</t>
  </si>
  <si>
    <t xml:space="preserve">Balance Sheet date</t>
  </si>
  <si>
    <t xml:space="preserve">Current year | Previous year | Year before (opening for PY)</t>
  </si>
  <si>
    <t xml:space="preserve">Particulars</t>
  </si>
  <si>
    <t xml:space="preserve">Ref</t>
  </si>
  <si>
    <t xml:space="preserve">Treatment in Cash Flow (AS 3)</t>
  </si>
  <si>
    <t xml:space="preserve">BALANCE SHEET – EQUITY AND LIABILITIES</t>
  </si>
  <si>
    <t xml:space="preserve">Share capital</t>
  </si>
  <si>
    <t xml:space="preserve">Financing – issue of shares</t>
  </si>
  <si>
    <t xml:space="preserve">Securities premium</t>
  </si>
  <si>
    <t xml:space="preserve">Other reserves &amp; surplus (incl. P&amp;L surplus)</t>
  </si>
  <si>
    <t xml:space="preserve">Profit, dividends, bonus (see Workings)</t>
  </si>
  <si>
    <t xml:space="preserve">Long-term borrowings</t>
  </si>
  <si>
    <t xml:space="preserve">Financing</t>
  </si>
  <si>
    <t xml:space="preserve">Deferred tax liabilities (net)</t>
  </si>
  <si>
    <t xml:space="preserve">Non-cash (check vs deferred tax)</t>
  </si>
  <si>
    <t xml:space="preserve">Long-term provisions</t>
  </si>
  <si>
    <t xml:space="preserve">Operating – working capital</t>
  </si>
  <si>
    <t xml:space="preserve">Short-term borrowings</t>
  </si>
  <si>
    <t xml:space="preserve">Financing (net)</t>
  </si>
  <si>
    <t xml:space="preserve">Trade payables</t>
  </si>
  <si>
    <t xml:space="preserve">Interest accrued on borrowings</t>
  </si>
  <si>
    <t xml:space="preserve">Financing – interest paid</t>
  </si>
  <si>
    <t xml:space="preserve">Other current liabilities</t>
  </si>
  <si>
    <t xml:space="preserve">Short-term provisions</t>
  </si>
  <si>
    <t xml:space="preserve">Current tax liabilities (net of advance tax)</t>
  </si>
  <si>
    <t xml:space="preserve">Operating – income taxes paid</t>
  </si>
  <si>
    <t xml:space="preserve">Total Equity and Liabilities</t>
  </si>
  <si>
    <t xml:space="preserve">BALANCE SHEET – ASSETS</t>
  </si>
  <si>
    <t xml:space="preserve">Property, plant &amp; equipment, intangibles &amp; CWIP (net)</t>
  </si>
  <si>
    <t xml:space="preserve">Investing – capex / disposals</t>
  </si>
  <si>
    <t xml:space="preserve">Non-current investments</t>
  </si>
  <si>
    <t xml:space="preserve">Investing</t>
  </si>
  <si>
    <t xml:space="preserve">Long-term loans &amp; advances</t>
  </si>
  <si>
    <t xml:space="preserve">Investing – loans given (net)</t>
  </si>
  <si>
    <t xml:space="preserve">Other non-current assets</t>
  </si>
  <si>
    <t xml:space="preserve">Current investments (not cash equivalents)</t>
  </si>
  <si>
    <t xml:space="preserve">Inventories</t>
  </si>
  <si>
    <t xml:space="preserve">Trade receivables</t>
  </si>
  <si>
    <t xml:space="preserve">Cash and cash equivalents (from breakdown below)</t>
  </si>
  <si>
    <t xml:space="preserve">Cash &amp; cash equivalents (AS 3 para 6)</t>
  </si>
  <si>
    <t xml:space="preserve">Other bank balances (deposits &gt; 3 months)</t>
  </si>
  <si>
    <t xml:space="preserve">Investing – bank deposits</t>
  </si>
  <si>
    <t xml:space="preserve">Short-term loans &amp; advances</t>
  </si>
  <si>
    <t xml:space="preserve">Interest receivable</t>
  </si>
  <si>
    <t xml:space="preserve">Investing – interest received</t>
  </si>
  <si>
    <t xml:space="preserve">Other current assets</t>
  </si>
  <si>
    <t xml:space="preserve">Total Assets</t>
  </si>
  <si>
    <t xml:space="preserve">Difference (must be zero)</t>
  </si>
  <si>
    <t xml:space="preserve">BREAKDOWN OF CASH AND CASH EQUIVALENTS (AS 3 para 42)</t>
  </si>
  <si>
    <t xml:space="preserve">Cash on hand</t>
  </si>
  <si>
    <t xml:space="preserve">Balances with banks – current accounts</t>
  </si>
  <si>
    <t xml:space="preserve">Deposits with original maturity of 3 months or less</t>
  </si>
  <si>
    <t xml:space="preserve">Cheques / drafts on hand</t>
  </si>
  <si>
    <t xml:space="preserve">STATEMENT OF PROFIT AND LOSS (for the year)</t>
  </si>
  <si>
    <t xml:space="preserve">Revenue from operations</t>
  </si>
  <si>
    <t xml:space="preserve">Operating</t>
  </si>
  <si>
    <t xml:space="preserve">Other operating income</t>
  </si>
  <si>
    <t xml:space="preserve">Interest income</t>
  </si>
  <si>
    <t xml:space="preserve">Investing – reversed in operating</t>
  </si>
  <si>
    <t xml:space="preserve">Dividend income</t>
  </si>
  <si>
    <t xml:space="preserve">Profit / (loss) on sale of PPE (enter loss as negative)</t>
  </si>
  <si>
    <t xml:space="preserve">Profit / (loss) on sale of investments (loss as negative)</t>
  </si>
  <si>
    <t xml:space="preserve">Total income</t>
  </si>
  <si>
    <t xml:space="preserve">Cost of materials / purchases &amp; change in inventories</t>
  </si>
  <si>
    <t xml:space="preserve">Employee benefits expense</t>
  </si>
  <si>
    <t xml:space="preserve">Finance costs</t>
  </si>
  <si>
    <t xml:space="preserve">Financing – added back in operating</t>
  </si>
  <si>
    <t xml:space="preserve">Depreciation and amortisation expense</t>
  </si>
  <si>
    <t xml:space="preserve">Non-cash – added back</t>
  </si>
  <si>
    <t xml:space="preserve">Other expenses</t>
  </si>
  <si>
    <t xml:space="preserve">Total expenses</t>
  </si>
  <si>
    <t xml:space="preserve">Profit before extraordinary items and tax</t>
  </si>
  <si>
    <t xml:space="preserve">Extraordinary items – gain / (loss) (AS 5), assumed cash</t>
  </si>
  <si>
    <t xml:space="preserve">Shown separately (AS 3 para 28)</t>
  </si>
  <si>
    <t xml:space="preserve">Profit before tax</t>
  </si>
  <si>
    <t xml:space="preserve">Current tax</t>
  </si>
  <si>
    <t xml:space="preserve">Deferred tax charge / (credit)</t>
  </si>
  <si>
    <t xml:space="preserve">Non-cash</t>
  </si>
  <si>
    <t xml:space="preserve">Profit after tax</t>
  </si>
  <si>
    <t xml:space="preserve">ADDITIONAL INFORMATION (from notes / ledgers)</t>
  </si>
  <si>
    <t xml:space="preserve">Carrying amount (WDV) of PPE sold / discarded</t>
  </si>
  <si>
    <t xml:space="preserve">Sale proceeds = WDV + profit on sale</t>
  </si>
  <si>
    <t xml:space="preserve">Carrying amount (cost) of investments sold</t>
  </si>
  <si>
    <t xml:space="preserve">Sale proceeds = cost + profit on sale</t>
  </si>
  <si>
    <t xml:space="preserve">Fresh long-term borrowings raised</t>
  </si>
  <si>
    <t xml:space="preserve">Repayment is derived in Workings</t>
  </si>
  <si>
    <t xml:space="preserve">Dividends paid</t>
  </si>
  <si>
    <t xml:space="preserve">Bonus shares issued out of reserves &amp; surplus</t>
  </si>
  <si>
    <t xml:space="preserve">Non-cash – excluded (AS 3 para 40)</t>
  </si>
  <si>
    <t xml:space="preserve">Effect of exchange rate changes on cash &amp; cash equivalents</t>
  </si>
  <si>
    <t xml:space="preserve">Reconciling item (AS 3 para 25)</t>
  </si>
  <si>
    <t xml:space="preserve">WORKINGS – Derived cash flows and roll-forward checks</t>
  </si>
  <si>
    <t xml:space="preserve">All cells are formulas. Green = linked from Inputs.</t>
  </si>
  <si>
    <t xml:space="preserve">Working</t>
  </si>
  <si>
    <t xml:space="preserve">Logic</t>
  </si>
  <si>
    <t xml:space="preserve">W1. Property, plant &amp; equipment</t>
  </si>
  <si>
    <t xml:space="preserve">Opening net block</t>
  </si>
  <si>
    <t xml:space="preserve">Less: Depreciation &amp; amortisation</t>
  </si>
  <si>
    <t xml:space="preserve">Less: WDV of assets sold</t>
  </si>
  <si>
    <t xml:space="preserve">Closing net block</t>
  </si>
  <si>
    <t xml:space="preserve">Purchase of PPE / intangibles / CWIP (balancing figure)</t>
  </si>
  <si>
    <t xml:space="preserve">Closing − Opening + Depreciation + WDV sold</t>
  </si>
  <si>
    <t xml:space="preserve">Proceeds from sale of PPE</t>
  </si>
  <si>
    <t xml:space="preserve">WDV + Profit/(loss) on sale</t>
  </si>
  <si>
    <t xml:space="preserve">W2. Investments (non-current + current, excl. cash equivalents)</t>
  </si>
  <si>
    <t xml:space="preserve">Opening investments</t>
  </si>
  <si>
    <t xml:space="preserve">Less: Cost of investments sold</t>
  </si>
  <si>
    <t xml:space="preserve">Closing investments</t>
  </si>
  <si>
    <t xml:space="preserve">Purchase of investments (balancing figure)</t>
  </si>
  <si>
    <t xml:space="preserve">Closing − Opening + Cost sold</t>
  </si>
  <si>
    <t xml:space="preserve">Proceeds from sale of investments</t>
  </si>
  <si>
    <t xml:space="preserve">Cost + Profit/(loss) on sale</t>
  </si>
  <si>
    <t xml:space="preserve">W3. Income taxes paid</t>
  </si>
  <si>
    <t xml:space="preserve">Opening current tax liability (net)</t>
  </si>
  <si>
    <t xml:space="preserve">Add: Current tax for the year</t>
  </si>
  <si>
    <t xml:space="preserve">Less: Closing current tax liability (net)</t>
  </si>
  <si>
    <t xml:space="preserve">Income taxes paid (net of refunds)</t>
  </si>
  <si>
    <t xml:space="preserve">Opening + Charge − Closing</t>
  </si>
  <si>
    <t xml:space="preserve">W4. Interest paid and received</t>
  </si>
  <si>
    <t xml:space="preserve">Interest paid</t>
  </si>
  <si>
    <t xml:space="preserve">Finance cost + Opening accrued − Closing accrued</t>
  </si>
  <si>
    <t xml:space="preserve">Interest received</t>
  </si>
  <si>
    <t xml:space="preserve">Interest income + Opening receivable − Closing</t>
  </si>
  <si>
    <t xml:space="preserve">Dividend received</t>
  </si>
  <si>
    <t xml:space="preserve">Assumed fully received</t>
  </si>
  <si>
    <t xml:space="preserve">W5. Borrowings</t>
  </si>
  <si>
    <t xml:space="preserve">Opening long-term borrowings</t>
  </si>
  <si>
    <t xml:space="preserve">Add: Fresh borrowings raised</t>
  </si>
  <si>
    <t xml:space="preserve">Less: Closing long-term borrowings</t>
  </si>
  <si>
    <t xml:space="preserve">Repayment of long-term borrowings</t>
  </si>
  <si>
    <t xml:space="preserve">Opening + Raised − Closing</t>
  </si>
  <si>
    <t xml:space="preserve">Net increase / (decrease) in short-term borrowings</t>
  </si>
  <si>
    <t xml:space="preserve">Closing − Opening</t>
  </si>
  <si>
    <t xml:space="preserve">W6. Share capital</t>
  </si>
  <si>
    <t xml:space="preserve">Proceeds from issue of shares (incl. premium)</t>
  </si>
  <si>
    <t xml:space="preserve">ΔShare capital + ΔPremium − Bonus issue</t>
  </si>
  <si>
    <t xml:space="preserve">W7. Other investing items</t>
  </si>
  <si>
    <t xml:space="preserve">(Investment in) / redemption of bank deposits &gt; 3 months</t>
  </si>
  <si>
    <t xml:space="preserve">Opening − Closing</t>
  </si>
  <si>
    <t xml:space="preserve">(Loans &amp; advances given) / repaid – net</t>
  </si>
  <si>
    <t xml:space="preserve">W8. Reconciliation checks (all should be zero)</t>
  </si>
  <si>
    <t xml:space="preserve">Balance Sheet tallies (closing)</t>
  </si>
  <si>
    <t xml:space="preserve">Total E&amp;L − Total Assets</t>
  </si>
  <si>
    <t xml:space="preserve">Balance Sheet tallies (opening)</t>
  </si>
  <si>
    <t xml:space="preserve">Reserves roll-forward</t>
  </si>
  <si>
    <t xml:space="preserve">Opening + PAT − Dividend − Bonus − Closing</t>
  </si>
  <si>
    <t xml:space="preserve">Deferred tax roll-forward</t>
  </si>
  <si>
    <t xml:space="preserve">ΔDTL − Deferred tax charge</t>
  </si>
  <si>
    <t xml:space="preserve">Negative derived figures (count)</t>
  </si>
  <si>
    <t xml:space="preserve">Capex, purchases, repayment, tax paid, share issue ≥ 0</t>
  </si>
  <si>
    <t xml:space="preserve">Cash Flow Statement closing cash vs Balance Sheet</t>
  </si>
  <si>
    <t xml:space="preserve">From CFS Indirect</t>
  </si>
  <si>
    <t xml:space="preserve">Overall status</t>
  </si>
  <si>
    <t xml:space="preserve">Note</t>
  </si>
  <si>
    <t xml:space="preserve">A.  CASH FLOW FROM OPERATING ACTIVITIES</t>
  </si>
  <si>
    <t xml:space="preserve">Net profit before tax and extraordinary items</t>
  </si>
  <si>
    <t xml:space="preserve">Adjustments for:</t>
  </si>
  <si>
    <t xml:space="preserve">W1</t>
  </si>
  <si>
    <t xml:space="preserve">W4</t>
  </si>
  <si>
    <t xml:space="preserve">(Profit) / loss on sale of PPE</t>
  </si>
  <si>
    <t xml:space="preserve">(Profit) / loss on sale of investments</t>
  </si>
  <si>
    <t xml:space="preserve">W2</t>
  </si>
  <si>
    <t xml:space="preserve">Operating profit before working capital changes</t>
  </si>
  <si>
    <t xml:space="preserve">Adjustments for (increase) / decrease in operating assets:</t>
  </si>
  <si>
    <t xml:space="preserve">Adjustments for increase / (decrease) in operating liabilities:</t>
  </si>
  <si>
    <t xml:space="preserve">Cash generated from operations</t>
  </si>
  <si>
    <t xml:space="preserve">Less: Income taxes paid (net of refunds)</t>
  </si>
  <si>
    <t xml:space="preserve">W3</t>
  </si>
  <si>
    <t xml:space="preserve">Cash flow before extraordinary items</t>
  </si>
  <si>
    <t xml:space="preserve">Extraordinary items (net cash effect)</t>
  </si>
  <si>
    <t xml:space="preserve">Net cash flow from / (used in) operating activities  (A)</t>
  </si>
  <si>
    <t xml:space="preserve">B.  CASH FLOW FROM INVESTING ACTIVITIES</t>
  </si>
  <si>
    <t xml:space="preserve">Purchase of PPE / intangibles (incl. capital WIP)</t>
  </si>
  <si>
    <t xml:space="preserve">Purchase of investments</t>
  </si>
  <si>
    <t xml:space="preserve">(Investment in) / redemption of bank deposits (&gt; 3 months)</t>
  </si>
  <si>
    <t xml:space="preserve">W7</t>
  </si>
  <si>
    <t xml:space="preserve">(Loans &amp; advances given) / received back – net</t>
  </si>
  <si>
    <t xml:space="preserve">Net cash flow from / (used in) investing activities  (B)</t>
  </si>
  <si>
    <t xml:space="preserve">C.  CASH FLOW FROM FINANCING ACTIVITIES</t>
  </si>
  <si>
    <t xml:space="preserve">Proceeds from issue of share capital (incl. securities premium)</t>
  </si>
  <si>
    <t xml:space="preserve">W6</t>
  </si>
  <si>
    <t xml:space="preserve">Proceeds from long-term borrowings</t>
  </si>
  <si>
    <t xml:space="preserve">W5</t>
  </si>
  <si>
    <t xml:space="preserve">Net cash flow from / (used in) financing activities  (C)</t>
  </si>
  <si>
    <t xml:space="preserve">Net increase / (decrease) in cash and cash equivalents  (A + B + C)</t>
  </si>
  <si>
    <t xml:space="preserve">Cash and cash equivalents at the beginning of the year</t>
  </si>
  <si>
    <t xml:space="preserve">1</t>
  </si>
  <si>
    <t xml:space="preserve">Effect of exchange rate changes on cash and cash equivalents</t>
  </si>
  <si>
    <t xml:space="preserve">Cash and cash equivalents at the end of the year</t>
  </si>
  <si>
    <t xml:space="preserve">Cash and cash equivalents as per Balance Sheet</t>
  </si>
  <si>
    <t xml:space="preserve">Check: difference (must be zero)</t>
  </si>
  <si>
    <t xml:space="preserve">NOTES TO THE CASH FLOW STATEMENT</t>
  </si>
  <si>
    <t xml:space="preserve">1. Components of cash and cash equivalents</t>
  </si>
  <si>
    <t xml:space="preserve">Total cash and cash equivalents</t>
  </si>
  <si>
    <t xml:space="preserve">2. The Cash Flow Statement has been prepared under the 'Indirect Method' set out in Accounting Standard (AS) 3 'Cash Flow Statements', notified under the Companies (Accounting Standards) Rules, 2021.</t>
  </si>
  <si>
    <t xml:space="preserve">4. Interest and dividends received are classified as investing activities; interest and dividends paid as financing activities (AS 3 paras 30–31). Income taxes are classified as operating activities (AS 3 para 34).</t>
  </si>
  <si>
    <t xml:space="preserve">5. Cash flows from extraordinary items are disclosed separately (AS 3 para 28).</t>
  </si>
  <si>
    <t xml:space="preserve">6. Figures in brackets represent cash outflows. Previous year figures have been regrouped / reclassified wherever necessary.</t>
  </si>
  <si>
    <t xml:space="preserve">As per our report of even date</t>
  </si>
  <si>
    <t xml:space="preserve">Partner / Chartered Accountant   (M. No. ______)</t>
  </si>
  <si>
    <t xml:space="preserve">Director (DIN ______)</t>
  </si>
  <si>
    <t xml:space="preserve">Place: ________   Date: ________</t>
  </si>
  <si>
    <t xml:space="preserve">Upgrade to Cash Flow Statement – AS 3 &amp; Ind AS 7 – Pro</t>
  </si>
  <si>
    <t xml:space="preserve">The Pro edition adds:</t>
  </si>
  <si>
    <t xml:space="preserve">✔  CFS Direct – operating activities by the direct method (receipts from customers, payments to suppliers and employees), tied out to the indirect method</t>
  </si>
  <si>
    <t xml:space="preserve">✔  Ind AS 7 – Statement of Cash Flows in Ind AS presentation, with the mandatory reconciliation of liabilities arising from financing activities (para 44A)</t>
  </si>
  <si>
    <t xml:space="preserve">✔  Free updates to this template and priority email support</t>
  </si>
  <si>
    <t xml:space="preserve">Price: ₹19 (regular ₹99) – one-time payment, instant download</t>
  </si>
  <si>
    <t xml:space="preserve">Get it at https://pblab.in/templates/cash-flow-statement-as3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</si>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</sst>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#,##0.00;\(#,##0.00\);\-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b val="true"/>
      <sz val="14"/>
      <color rgb="FF008000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1F3864"/>
        <bgColor rgb="FF333333"/>
      </patternFill>
    </fill>
    <fill>
      <patternFill patternType="solid">
        <fgColor rgb="FFD9E1F2"/>
        <bgColor rgb="FFE2EFDA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808080"/>
      </top>
      <bottom style="double">
        <color rgb="FF808080"/>
      </bottom>
      <diagonal/>
    </border>
    <border diagonalUp="false" diagonalDown="false">
      <left/>
      <right/>
      <top style="thin">
        <color rgb="FF80808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6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7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000"/>
      <rgbColor rgb="FFFF9900"/>
      <rgbColor rgb="FFC65911"/>
      <rgbColor rgb="FF595959"/>
      <rgbColor rgb="FF70AD4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pblab.in/templates/cash-flow-statement-as3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C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1" customFormat="false" ht="15" hidden="false" customHeight="true" outlineLevel="0" collapsed="false">
      <c r="A1" s="2"/>
      <c r="B1" s="2"/>
      <c r="C1" s="2"/>
    </row>
    <row r="2" customFormat="false" ht="19.5" hidden="false" customHeight="true" outlineLevel="0" collapsed="false">
      <c r="A2" s="2"/>
      <c r="B2" s="3" t="s">
        <v>0</v>
      </c>
      <c r="C2" s="2"/>
    </row>
    <row r="3" customFormat="false" ht="15" hidden="false" customHeight="true" outlineLevel="0" collapsed="false">
      <c r="A3" s="2"/>
      <c r="B3" s="4" t="s">
        <v>1</v>
      </c>
      <c r="C3" s="2"/>
    </row>
    <row r="4" customFormat="false" ht="15" hidden="false" customHeight="true" outlineLevel="0" collapsed="false">
      <c r="A4" s="2"/>
      <c r="B4" s="5" t="s">
        <v>2</v>
      </c>
      <c r="C4" s="6" t="s">
        <v>3</v>
      </c>
    </row>
    <row r="5" customFormat="false" ht="15" hidden="false" customHeight="true" outlineLevel="0" collapsed="false">
      <c r="A5" s="2"/>
      <c r="B5" s="5" t="s">
        <v>4</v>
      </c>
      <c r="C5" s="7" t="str">
        <f aca="false">IF(AND(Workings!C54="OK",Workings!D54="OK"),"✔ All checks pass – current and previous year statements reconcile","✘ Some checks fail – see Workings, section W8")</f>
        <v>✔ All checks pass – current and previous year statements reconcile</v>
      </c>
    </row>
    <row r="6" customFormat="false" ht="15" hidden="false" customHeight="true" outlineLevel="0" collapsed="false">
      <c r="A6" s="2"/>
      <c r="B6" s="2"/>
      <c r="C6" s="2"/>
    </row>
    <row r="7" customFormat="false" ht="15" hidden="false" customHeight="true" outlineLevel="0" collapsed="false">
      <c r="A7" s="2"/>
      <c r="B7" s="8" t="s">
        <v>5</v>
      </c>
      <c r="C7" s="2"/>
    </row>
    <row r="8" customFormat="false" ht="55.5" hidden="false" customHeight="true" outlineLevel="0" collapsed="false">
      <c r="A8" s="2"/>
      <c r="B8" s="9"/>
      <c r="C8" s="9" t="s">
        <v>6</v>
      </c>
    </row>
    <row r="9" customFormat="false" ht="15" hidden="false" customHeight="true" outlineLevel="0" collapsed="false">
      <c r="A9" s="2"/>
      <c r="B9" s="2"/>
      <c r="C9" s="2"/>
    </row>
    <row r="10" customFormat="false" ht="15" hidden="false" customHeight="true" outlineLevel="0" collapsed="false">
      <c r="A10" s="2"/>
      <c r="B10" s="8" t="s">
        <v>7</v>
      </c>
      <c r="C10" s="2"/>
    </row>
    <row r="11" customFormat="false" ht="42" hidden="false" customHeight="true" outlineLevel="0" collapsed="false">
      <c r="A11" s="2"/>
      <c r="B11" s="10" t="s">
        <v>8</v>
      </c>
      <c r="C11" s="9" t="s">
        <v>9</v>
      </c>
    </row>
    <row r="12" customFormat="false" ht="27.75" hidden="false" customHeight="true" outlineLevel="0" collapsed="false">
      <c r="A12" s="2"/>
      <c r="B12" s="10" t="s">
        <v>10</v>
      </c>
      <c r="C12" s="9" t="s">
        <v>11</v>
      </c>
    </row>
    <row r="13" customFormat="false" ht="15" hidden="false" customHeight="true" outlineLevel="0" collapsed="false">
      <c r="A13" s="2"/>
      <c r="B13" s="10" t="s">
        <v>12</v>
      </c>
      <c r="C13" s="9" t="s">
        <v>13</v>
      </c>
    </row>
    <row r="14" customFormat="false" ht="27.75" hidden="false" customHeight="true" outlineLevel="0" collapsed="false">
      <c r="A14" s="2"/>
      <c r="B14" s="10" t="s">
        <v>14</v>
      </c>
      <c r="C14" s="9" t="s">
        <v>15</v>
      </c>
    </row>
    <row r="15" customFormat="false" ht="15" hidden="false" customHeight="true" outlineLevel="0" collapsed="false">
      <c r="A15" s="2"/>
      <c r="B15" s="2"/>
      <c r="C15" s="2"/>
    </row>
    <row r="16" customFormat="false" ht="15" hidden="false" customHeight="true" outlineLevel="0" collapsed="false">
      <c r="A16" s="2"/>
      <c r="B16" s="8" t="s">
        <v>16</v>
      </c>
      <c r="C16" s="2"/>
    </row>
    <row r="17" customFormat="false" ht="15" hidden="false" customHeight="true" outlineLevel="0" collapsed="false">
      <c r="A17" s="2"/>
      <c r="B17" s="11" t="s">
        <v>17</v>
      </c>
      <c r="C17" s="9" t="s">
        <v>18</v>
      </c>
    </row>
    <row r="18" customFormat="false" ht="15" hidden="false" customHeight="true" outlineLevel="0" collapsed="false">
      <c r="A18" s="2"/>
      <c r="B18" s="10" t="s">
        <v>19</v>
      </c>
      <c r="C18" s="9" t="s">
        <v>20</v>
      </c>
    </row>
    <row r="19" customFormat="false" ht="15" hidden="false" customHeight="true" outlineLevel="0" collapsed="false">
      <c r="A19" s="2"/>
      <c r="B19" s="12" t="s">
        <v>21</v>
      </c>
      <c r="C19" s="9" t="s">
        <v>22</v>
      </c>
    </row>
    <row r="20" customFormat="false" ht="15" hidden="false" customHeight="true" outlineLevel="0" collapsed="false">
      <c r="A20" s="2"/>
      <c r="B20" s="13" t="s">
        <v>23</v>
      </c>
      <c r="C20" s="9" t="s">
        <v>24</v>
      </c>
    </row>
    <row r="21" customFormat="false" ht="15" hidden="false" customHeight="true" outlineLevel="0" collapsed="false">
      <c r="A21" s="2"/>
      <c r="B21" s="2"/>
      <c r="C21" s="2"/>
    </row>
    <row r="22" customFormat="false" ht="15" hidden="false" customHeight="true" outlineLevel="0" collapsed="false">
      <c r="A22" s="2"/>
      <c r="B22" s="8" t="s">
        <v>25</v>
      </c>
      <c r="C22" s="2"/>
    </row>
    <row r="23" customFormat="false" ht="27.75" hidden="false" customHeight="true" outlineLevel="0" collapsed="false">
      <c r="A23" s="2"/>
      <c r="B23" s="10" t="s">
        <v>26</v>
      </c>
      <c r="C23" s="9" t="s">
        <v>27</v>
      </c>
    </row>
    <row r="24" customFormat="false" ht="15" hidden="false" customHeight="true" outlineLevel="0" collapsed="false">
      <c r="A24" s="2"/>
      <c r="B24" s="10" t="s">
        <v>28</v>
      </c>
      <c r="C24" s="9" t="s">
        <v>29</v>
      </c>
    </row>
    <row r="25" customFormat="false" ht="15" hidden="false" customHeight="true" outlineLevel="0" collapsed="false">
      <c r="A25" s="2"/>
      <c r="B25" s="10" t="s">
        <v>30</v>
      </c>
      <c r="C25" s="9" t="s">
        <v>31</v>
      </c>
    </row>
    <row r="26" customFormat="false" ht="27.75" hidden="false" customHeight="true" outlineLevel="0" collapsed="false">
      <c r="A26" s="2"/>
      <c r="B26" s="10" t="s">
        <v>32</v>
      </c>
      <c r="C26" s="9" t="s">
        <v>33</v>
      </c>
    </row>
    <row r="27" customFormat="false" ht="27.75" hidden="false" customHeight="true" outlineLevel="0" collapsed="false">
      <c r="A27" s="2"/>
      <c r="B27" s="10" t="s">
        <v>34</v>
      </c>
      <c r="C27" s="9" t="s">
        <v>35</v>
      </c>
    </row>
    <row r="28" customFormat="false" ht="15" hidden="false" customHeight="true" outlineLevel="0" collapsed="false">
      <c r="A28" s="2"/>
      <c r="B28" s="2"/>
      <c r="C28" s="2"/>
    </row>
    <row r="29" customFormat="false" ht="15" hidden="false" customHeight="true" outlineLevel="0" collapsed="false">
      <c r="A29" s="2"/>
      <c r="B29" s="8" t="s">
        <v>36</v>
      </c>
      <c r="C29" s="2"/>
    </row>
    <row r="30" customFormat="false" ht="42" hidden="false" customHeight="true" outlineLevel="0" collapsed="false">
      <c r="A30" s="2"/>
      <c r="B30" s="9"/>
      <c r="C30" s="9" t="s">
        <v>37</v>
      </c>
    </row>
    <row r="31" customFormat="false" ht="15" hidden="false" customHeight="true" outlineLevel="0" collapsed="false">
      <c r="A31" s="2"/>
      <c r="B31" s="2"/>
      <c r="C31" s="2"/>
    </row>
    <row r="32" customFormat="false" ht="15" hidden="false" customHeight="true" outlineLevel="0" collapsed="false">
      <c r="A32" s="2"/>
      <c r="B32" s="8" t="s">
        <v>38</v>
      </c>
      <c r="C32" s="2"/>
    </row>
    <row r="33" customFormat="false" ht="27.75" hidden="false" customHeight="true" outlineLevel="0" collapsed="false">
      <c r="A33" s="2"/>
      <c r="B33" s="10" t="s">
        <v>39</v>
      </c>
      <c r="C33" s="9" t="s">
        <v>40</v>
      </c>
    </row>
    <row r="34" customFormat="false" ht="27.75" hidden="false" customHeight="true" outlineLevel="0" collapsed="false">
      <c r="A34" s="2"/>
      <c r="B34" s="10" t="s">
        <v>39</v>
      </c>
      <c r="C34" s="9" t="s">
        <v>41</v>
      </c>
    </row>
    <row r="35" customFormat="false" ht="15" hidden="false" customHeight="true" outlineLevel="0" collapsed="false">
      <c r="A35" s="2"/>
      <c r="B35" s="10" t="s">
        <v>39</v>
      </c>
      <c r="C35" s="9" t="s">
        <v>42</v>
      </c>
    </row>
    <row r="36" customFormat="false" ht="15" hidden="false" customHeight="true" outlineLevel="0" collapsed="false">
      <c r="A36" s="2"/>
      <c r="B36" s="2"/>
      <c r="C36" s="2"/>
    </row>
    <row r="37" customFormat="false" ht="15" hidden="false" customHeight="true" outlineLevel="0" collapsed="false">
      <c r="A37" s="2"/>
      <c r="B37" s="8" t="s">
        <v>43</v>
      </c>
      <c r="C37" s="2"/>
    </row>
    <row r="38" customFormat="false" ht="15" hidden="false" customHeight="true" outlineLevel="0" collapsed="false">
      <c r="A38" s="2"/>
      <c r="B38" s="10" t="s">
        <v>44</v>
      </c>
      <c r="C38" s="9" t="s">
        <v>45</v>
      </c>
    </row>
    <row r="39" customFormat="false" ht="15" hidden="false" customHeight="true" outlineLevel="0" collapsed="false">
      <c r="A39" s="2"/>
      <c r="B39" s="10" t="s">
        <v>46</v>
      </c>
      <c r="C39" s="9" t="s">
        <v>47</v>
      </c>
    </row>
    <row r="40" customFormat="false" ht="15" hidden="false" customHeight="true" outlineLevel="0" collapsed="false">
      <c r="A40" s="2"/>
      <c r="B40" s="10" t="s">
        <v>48</v>
      </c>
      <c r="C40" s="9" t="s">
        <v>49</v>
      </c>
    </row>
    <row r="41" customFormat="false" ht="27.75" hidden="false" customHeight="true" outlineLevel="0" collapsed="false">
      <c r="A41" s="2"/>
      <c r="B41" s="10" t="s">
        <v>50</v>
      </c>
      <c r="C41" s="9" t="s">
        <v>51</v>
      </c>
    </row>
    <row r="42" customFormat="false" ht="27.75" hidden="false" customHeight="true" outlineLevel="0" collapsed="false">
      <c r="A42" s="2"/>
      <c r="B42" s="10" t="s">
        <v>52</v>
      </c>
      <c r="C42" s="9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F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8"/>
    <col collapsed="false" customWidth="true" hidden="false" outlineLevel="0" max="2" min="2" style="1" width="10"/>
    <col collapsed="false" customWidth="true" hidden="false" outlineLevel="0" max="5" min="3" style="1" width="16"/>
    <col collapsed="false" customWidth="true" hidden="false" outlineLevel="0" max="6" min="6" style="1" width="48"/>
  </cols>
  <sheetData>
    <row r="1" customFormat="false" ht="17.25" hidden="false" customHeight="true" outlineLevel="0" collapsed="false">
      <c r="A1" s="14" t="s">
        <v>54</v>
      </c>
      <c r="B1" s="2"/>
      <c r="C1" s="2"/>
      <c r="D1" s="2"/>
      <c r="E1" s="2"/>
      <c r="F1" s="2"/>
    </row>
    <row r="2" customFormat="false" ht="15" hidden="false" customHeight="true" outlineLevel="0" collapsed="false">
      <c r="A2" s="15" t="s">
        <v>55</v>
      </c>
      <c r="B2" s="2"/>
      <c r="C2" s="2"/>
      <c r="D2" s="2"/>
      <c r="E2" s="2"/>
      <c r="F2" s="2"/>
    </row>
    <row r="3" customFormat="false" ht="15" hidden="false" customHeight="true" outlineLevel="0" collapsed="false">
      <c r="A3" s="2"/>
      <c r="B3" s="2"/>
      <c r="C3" s="2"/>
      <c r="D3" s="2"/>
      <c r="E3" s="2"/>
      <c r="F3" s="2"/>
    </row>
    <row r="4" customFormat="false" ht="15" hidden="false" customHeight="true" outlineLevel="0" collapsed="false">
      <c r="A4" s="2" t="s">
        <v>56</v>
      </c>
      <c r="B4" s="2"/>
      <c r="C4" s="16" t="s">
        <v>57</v>
      </c>
      <c r="D4" s="2"/>
      <c r="E4" s="2"/>
      <c r="F4" s="2"/>
    </row>
    <row r="5" customFormat="false" ht="15" hidden="false" customHeight="true" outlineLevel="0" collapsed="false">
      <c r="A5" s="2" t="s">
        <v>58</v>
      </c>
      <c r="B5" s="2"/>
      <c r="C5" s="16" t="s">
        <v>59</v>
      </c>
      <c r="D5" s="2"/>
      <c r="E5" s="2"/>
      <c r="F5" s="2"/>
    </row>
    <row r="6" customFormat="false" ht="15" hidden="false" customHeight="true" outlineLevel="0" collapsed="false">
      <c r="A6" s="2" t="s">
        <v>60</v>
      </c>
      <c r="B6" s="2"/>
      <c r="C6" s="17" t="n">
        <v>46112</v>
      </c>
      <c r="D6" s="17" t="n">
        <v>45747</v>
      </c>
      <c r="E6" s="17" t="n">
        <v>45382</v>
      </c>
      <c r="F6" s="15" t="s">
        <v>61</v>
      </c>
    </row>
    <row r="7" customFormat="false" ht="15" hidden="false" customHeight="true" outlineLevel="0" collapsed="false">
      <c r="A7" s="2"/>
      <c r="B7" s="2"/>
      <c r="C7" s="2"/>
      <c r="D7" s="2"/>
      <c r="E7" s="2"/>
      <c r="F7" s="2"/>
    </row>
    <row r="8" customFormat="false" ht="27.75" hidden="false" customHeight="true" outlineLevel="0" collapsed="false">
      <c r="A8" s="18" t="s">
        <v>62</v>
      </c>
      <c r="B8" s="19" t="s">
        <v>63</v>
      </c>
      <c r="C8" s="19" t="str">
        <f aca="false">"As at "&amp;TEXT(C6,"dd-mmm-yy")</f>
        <v>As at 31-Mar-26</v>
      </c>
      <c r="D8" s="19" t="str">
        <f aca="false">"As at "&amp;TEXT(D6,"dd-mmm-yy")</f>
        <v>As at 31-Mar-25</v>
      </c>
      <c r="E8" s="19" t="str">
        <f aca="false">"As at "&amp;TEXT(E6,"dd-mmm-yy")</f>
        <v>As at 31-Mar-24</v>
      </c>
      <c r="F8" s="19" t="s">
        <v>64</v>
      </c>
    </row>
    <row r="9" customFormat="false" ht="15" hidden="false" customHeight="true" outlineLevel="0" collapsed="false">
      <c r="A9" s="20" t="s">
        <v>65</v>
      </c>
      <c r="B9" s="21"/>
      <c r="C9" s="21"/>
      <c r="D9" s="21"/>
      <c r="E9" s="21"/>
      <c r="F9" s="21"/>
    </row>
    <row r="10" customFormat="false" ht="15" hidden="false" customHeight="true" outlineLevel="0" collapsed="false">
      <c r="A10" s="22" t="s">
        <v>66</v>
      </c>
      <c r="B10" s="2"/>
      <c r="C10" s="23" t="n">
        <v>650</v>
      </c>
      <c r="D10" s="23" t="n">
        <v>500</v>
      </c>
      <c r="E10" s="23" t="n">
        <v>500</v>
      </c>
      <c r="F10" s="15" t="s">
        <v>67</v>
      </c>
    </row>
    <row r="11" customFormat="false" ht="15" hidden="false" customHeight="true" outlineLevel="0" collapsed="false">
      <c r="A11" s="22" t="s">
        <v>68</v>
      </c>
      <c r="B11" s="2"/>
      <c r="C11" s="23" t="n">
        <v>250</v>
      </c>
      <c r="D11" s="23" t="n">
        <v>100</v>
      </c>
      <c r="E11" s="23" t="n">
        <v>100</v>
      </c>
      <c r="F11" s="15" t="s">
        <v>67</v>
      </c>
    </row>
    <row r="12" customFormat="false" ht="15" hidden="false" customHeight="true" outlineLevel="0" collapsed="false">
      <c r="A12" s="22" t="s">
        <v>69</v>
      </c>
      <c r="B12" s="2"/>
      <c r="C12" s="23" t="n">
        <v>1154</v>
      </c>
      <c r="D12" s="23" t="n">
        <v>1020</v>
      </c>
      <c r="E12" s="23" t="n">
        <v>820</v>
      </c>
      <c r="F12" s="15" t="s">
        <v>70</v>
      </c>
    </row>
    <row r="13" customFormat="false" ht="15" hidden="false" customHeight="true" outlineLevel="0" collapsed="false">
      <c r="A13" s="22" t="s">
        <v>71</v>
      </c>
      <c r="B13" s="2"/>
      <c r="C13" s="23" t="n">
        <v>500</v>
      </c>
      <c r="D13" s="23" t="n">
        <v>420</v>
      </c>
      <c r="E13" s="23" t="n">
        <v>400</v>
      </c>
      <c r="F13" s="15" t="s">
        <v>72</v>
      </c>
    </row>
    <row r="14" customFormat="false" ht="15" hidden="false" customHeight="true" outlineLevel="0" collapsed="false">
      <c r="A14" s="22" t="s">
        <v>73</v>
      </c>
      <c r="B14" s="2"/>
      <c r="C14" s="23" t="n">
        <v>51</v>
      </c>
      <c r="D14" s="23" t="n">
        <v>45</v>
      </c>
      <c r="E14" s="23" t="n">
        <v>40</v>
      </c>
      <c r="F14" s="15" t="s">
        <v>74</v>
      </c>
    </row>
    <row r="15" customFormat="false" ht="15" hidden="false" customHeight="true" outlineLevel="0" collapsed="false">
      <c r="A15" s="22" t="s">
        <v>75</v>
      </c>
      <c r="B15" s="2"/>
      <c r="C15" s="23" t="n">
        <v>39</v>
      </c>
      <c r="D15" s="23" t="n">
        <v>34</v>
      </c>
      <c r="E15" s="23" t="n">
        <v>30</v>
      </c>
      <c r="F15" s="15" t="s">
        <v>76</v>
      </c>
    </row>
    <row r="16" customFormat="false" ht="15" hidden="false" customHeight="true" outlineLevel="0" collapsed="false">
      <c r="A16" s="22" t="s">
        <v>77</v>
      </c>
      <c r="B16" s="2"/>
      <c r="C16" s="23" t="n">
        <v>160</v>
      </c>
      <c r="D16" s="23" t="n">
        <v>130</v>
      </c>
      <c r="E16" s="23" t="n">
        <v>150</v>
      </c>
      <c r="F16" s="15" t="s">
        <v>78</v>
      </c>
    </row>
    <row r="17" customFormat="false" ht="15" hidden="false" customHeight="true" outlineLevel="0" collapsed="false">
      <c r="A17" s="22" t="s">
        <v>79</v>
      </c>
      <c r="B17" s="2"/>
      <c r="C17" s="23" t="n">
        <v>465</v>
      </c>
      <c r="D17" s="23" t="n">
        <v>410</v>
      </c>
      <c r="E17" s="23" t="n">
        <v>380</v>
      </c>
      <c r="F17" s="15" t="s">
        <v>76</v>
      </c>
    </row>
    <row r="18" customFormat="false" ht="15" hidden="false" customHeight="true" outlineLevel="0" collapsed="false">
      <c r="A18" s="22" t="s">
        <v>80</v>
      </c>
      <c r="B18" s="2"/>
      <c r="C18" s="23" t="n">
        <v>14</v>
      </c>
      <c r="D18" s="23" t="n">
        <v>12</v>
      </c>
      <c r="E18" s="23" t="n">
        <v>10</v>
      </c>
      <c r="F18" s="15" t="s">
        <v>81</v>
      </c>
    </row>
    <row r="19" customFormat="false" ht="15" hidden="false" customHeight="true" outlineLevel="0" collapsed="false">
      <c r="A19" s="22" t="s">
        <v>82</v>
      </c>
      <c r="B19" s="2"/>
      <c r="C19" s="23" t="n">
        <v>150</v>
      </c>
      <c r="D19" s="23" t="n">
        <v>135</v>
      </c>
      <c r="E19" s="23" t="n">
        <v>120</v>
      </c>
      <c r="F19" s="15" t="s">
        <v>76</v>
      </c>
    </row>
    <row r="20" customFormat="false" ht="15" hidden="false" customHeight="true" outlineLevel="0" collapsed="false">
      <c r="A20" s="22" t="s">
        <v>83</v>
      </c>
      <c r="B20" s="2"/>
      <c r="C20" s="23" t="n">
        <v>31</v>
      </c>
      <c r="D20" s="23" t="n">
        <v>28</v>
      </c>
      <c r="E20" s="23" t="n">
        <v>25</v>
      </c>
      <c r="F20" s="15" t="s">
        <v>76</v>
      </c>
    </row>
    <row r="21" customFormat="false" ht="15" hidden="false" customHeight="true" outlineLevel="0" collapsed="false">
      <c r="A21" s="22" t="s">
        <v>84</v>
      </c>
      <c r="B21" s="2"/>
      <c r="C21" s="23" t="n">
        <v>40</v>
      </c>
      <c r="D21" s="23" t="n">
        <v>35</v>
      </c>
      <c r="E21" s="23" t="n">
        <v>30</v>
      </c>
      <c r="F21" s="15" t="s">
        <v>85</v>
      </c>
    </row>
    <row r="22" customFormat="false" ht="15" hidden="false" customHeight="true" outlineLevel="0" collapsed="false">
      <c r="A22" s="5" t="s">
        <v>86</v>
      </c>
      <c r="B22" s="2"/>
      <c r="C22" s="24" t="n">
        <f aca="false">SUM(C10:C21)</f>
        <v>3504</v>
      </c>
      <c r="D22" s="24" t="n">
        <f aca="false">SUM(D10:D21)</f>
        <v>2869</v>
      </c>
      <c r="E22" s="24" t="n">
        <f aca="false">SUM(E10:E21)</f>
        <v>2605</v>
      </c>
      <c r="F22" s="2"/>
    </row>
    <row r="23" customFormat="false" ht="15" hidden="false" customHeight="true" outlineLevel="0" collapsed="false">
      <c r="A23" s="2"/>
      <c r="B23" s="2"/>
      <c r="C23" s="2"/>
      <c r="D23" s="2"/>
      <c r="E23" s="2"/>
      <c r="F23" s="2"/>
    </row>
    <row r="24" customFormat="false" ht="15" hidden="false" customHeight="true" outlineLevel="0" collapsed="false">
      <c r="A24" s="20" t="s">
        <v>87</v>
      </c>
      <c r="B24" s="21"/>
      <c r="C24" s="21"/>
      <c r="D24" s="21"/>
      <c r="E24" s="21"/>
      <c r="F24" s="21"/>
    </row>
    <row r="25" customFormat="false" ht="15" hidden="false" customHeight="true" outlineLevel="0" collapsed="false">
      <c r="A25" s="22" t="s">
        <v>88</v>
      </c>
      <c r="B25" s="2"/>
      <c r="C25" s="23" t="n">
        <v>1395</v>
      </c>
      <c r="D25" s="23" t="n">
        <v>1290</v>
      </c>
      <c r="E25" s="23" t="n">
        <v>1200</v>
      </c>
      <c r="F25" s="15" t="s">
        <v>89</v>
      </c>
    </row>
    <row r="26" customFormat="false" ht="15" hidden="false" customHeight="true" outlineLevel="0" collapsed="false">
      <c r="A26" s="22" t="s">
        <v>90</v>
      </c>
      <c r="B26" s="2"/>
      <c r="C26" s="23" t="n">
        <v>190</v>
      </c>
      <c r="D26" s="23" t="n">
        <v>210</v>
      </c>
      <c r="E26" s="23" t="n">
        <v>200</v>
      </c>
      <c r="F26" s="15" t="s">
        <v>91</v>
      </c>
    </row>
    <row r="27" customFormat="false" ht="15" hidden="false" customHeight="true" outlineLevel="0" collapsed="false">
      <c r="A27" s="22" t="s">
        <v>92</v>
      </c>
      <c r="B27" s="2"/>
      <c r="C27" s="23" t="n">
        <v>65</v>
      </c>
      <c r="D27" s="23" t="n">
        <v>70</v>
      </c>
      <c r="E27" s="23" t="n">
        <v>60</v>
      </c>
      <c r="F27" s="15" t="s">
        <v>93</v>
      </c>
    </row>
    <row r="28" customFormat="false" ht="15" hidden="false" customHeight="true" outlineLevel="0" collapsed="false">
      <c r="A28" s="22" t="s">
        <v>94</v>
      </c>
      <c r="B28" s="2"/>
      <c r="C28" s="23" t="n">
        <v>30</v>
      </c>
      <c r="D28" s="23" t="n">
        <v>28</v>
      </c>
      <c r="E28" s="23" t="n">
        <v>25</v>
      </c>
      <c r="F28" s="15" t="s">
        <v>76</v>
      </c>
    </row>
    <row r="29" customFormat="false" ht="15" hidden="false" customHeight="true" outlineLevel="0" collapsed="false">
      <c r="A29" s="22" t="s">
        <v>95</v>
      </c>
      <c r="B29" s="2"/>
      <c r="C29" s="23" t="n">
        <v>85</v>
      </c>
      <c r="D29" s="23" t="n">
        <v>70</v>
      </c>
      <c r="E29" s="23" t="n">
        <v>50</v>
      </c>
      <c r="F29" s="15" t="s">
        <v>91</v>
      </c>
    </row>
    <row r="30" customFormat="false" ht="15" hidden="false" customHeight="true" outlineLevel="0" collapsed="false">
      <c r="A30" s="22" t="s">
        <v>96</v>
      </c>
      <c r="B30" s="2"/>
      <c r="C30" s="23" t="n">
        <v>540</v>
      </c>
      <c r="D30" s="23" t="n">
        <v>470</v>
      </c>
      <c r="E30" s="23" t="n">
        <v>420</v>
      </c>
      <c r="F30" s="15" t="s">
        <v>76</v>
      </c>
    </row>
    <row r="31" customFormat="false" ht="15" hidden="false" customHeight="true" outlineLevel="0" collapsed="false">
      <c r="A31" s="22" t="s">
        <v>97</v>
      </c>
      <c r="B31" s="2"/>
      <c r="C31" s="23" t="n">
        <v>580</v>
      </c>
      <c r="D31" s="23" t="n">
        <v>510</v>
      </c>
      <c r="E31" s="23" t="n">
        <v>450</v>
      </c>
      <c r="F31" s="15" t="s">
        <v>76</v>
      </c>
    </row>
    <row r="32" customFormat="false" ht="15" hidden="false" customHeight="true" outlineLevel="0" collapsed="false">
      <c r="A32" s="22" t="s">
        <v>98</v>
      </c>
      <c r="B32" s="2"/>
      <c r="C32" s="25" t="n">
        <f aca="false">SUM(C41:C44)</f>
        <v>476</v>
      </c>
      <c r="D32" s="25" t="n">
        <f aca="false">SUM(D41:D44)</f>
        <v>88</v>
      </c>
      <c r="E32" s="25" t="n">
        <f aca="false">SUM(E41:E44)</f>
        <v>90</v>
      </c>
      <c r="F32" s="15" t="s">
        <v>99</v>
      </c>
    </row>
    <row r="33" customFormat="false" ht="15" hidden="false" customHeight="true" outlineLevel="0" collapsed="false">
      <c r="A33" s="22" t="s">
        <v>100</v>
      </c>
      <c r="B33" s="2"/>
      <c r="C33" s="23" t="n">
        <v>50</v>
      </c>
      <c r="D33" s="23" t="n">
        <v>55</v>
      </c>
      <c r="E33" s="23" t="n">
        <v>40</v>
      </c>
      <c r="F33" s="15" t="s">
        <v>101</v>
      </c>
    </row>
    <row r="34" customFormat="false" ht="15" hidden="false" customHeight="true" outlineLevel="0" collapsed="false">
      <c r="A34" s="22" t="s">
        <v>102</v>
      </c>
      <c r="B34" s="2"/>
      <c r="C34" s="23" t="n">
        <v>45</v>
      </c>
      <c r="D34" s="23" t="n">
        <v>38</v>
      </c>
      <c r="E34" s="23" t="n">
        <v>35</v>
      </c>
      <c r="F34" s="15" t="s">
        <v>76</v>
      </c>
    </row>
    <row r="35" customFormat="false" ht="15" hidden="false" customHeight="true" outlineLevel="0" collapsed="false">
      <c r="A35" s="22" t="s">
        <v>103</v>
      </c>
      <c r="B35" s="2"/>
      <c r="C35" s="23" t="n">
        <v>8</v>
      </c>
      <c r="D35" s="23" t="n">
        <v>6</v>
      </c>
      <c r="E35" s="23" t="n">
        <v>5</v>
      </c>
      <c r="F35" s="15" t="s">
        <v>104</v>
      </c>
    </row>
    <row r="36" customFormat="false" ht="15" hidden="false" customHeight="true" outlineLevel="0" collapsed="false">
      <c r="A36" s="22" t="s">
        <v>105</v>
      </c>
      <c r="B36" s="2"/>
      <c r="C36" s="23" t="n">
        <v>40</v>
      </c>
      <c r="D36" s="23" t="n">
        <v>34</v>
      </c>
      <c r="E36" s="23" t="n">
        <v>30</v>
      </c>
      <c r="F36" s="15" t="s">
        <v>76</v>
      </c>
    </row>
    <row r="37" customFormat="false" ht="15" hidden="false" customHeight="true" outlineLevel="0" collapsed="false">
      <c r="A37" s="5" t="s">
        <v>106</v>
      </c>
      <c r="B37" s="2"/>
      <c r="C37" s="24" t="n">
        <f aca="false">SUM(C25:C36)</f>
        <v>3504</v>
      </c>
      <c r="D37" s="24" t="n">
        <f aca="false">SUM(D25:D36)</f>
        <v>2869</v>
      </c>
      <c r="E37" s="24" t="n">
        <f aca="false">SUM(E25:E36)</f>
        <v>2605</v>
      </c>
      <c r="F37" s="2"/>
    </row>
    <row r="38" customFormat="false" ht="15" hidden="false" customHeight="true" outlineLevel="0" collapsed="false">
      <c r="A38" s="15" t="s">
        <v>107</v>
      </c>
      <c r="B38" s="2"/>
      <c r="C38" s="26" t="n">
        <f aca="false">ROUND(C22-C37,2)</f>
        <v>0</v>
      </c>
      <c r="D38" s="26" t="n">
        <f aca="false">ROUND(D22-D37,2)</f>
        <v>0</v>
      </c>
      <c r="E38" s="26" t="n">
        <f aca="false">ROUND(E22-E37,2)</f>
        <v>0</v>
      </c>
      <c r="F38" s="2"/>
    </row>
    <row r="39" customFormat="false" ht="15" hidden="false" customHeight="true" outlineLevel="0" collapsed="false">
      <c r="A39" s="2"/>
      <c r="B39" s="2"/>
      <c r="C39" s="2"/>
      <c r="D39" s="2"/>
      <c r="E39" s="2"/>
      <c r="F39" s="2"/>
    </row>
    <row r="40" customFormat="false" ht="15" hidden="false" customHeight="true" outlineLevel="0" collapsed="false">
      <c r="A40" s="20" t="s">
        <v>108</v>
      </c>
      <c r="B40" s="21"/>
      <c r="C40" s="21"/>
      <c r="D40" s="21"/>
      <c r="E40" s="21"/>
      <c r="F40" s="21"/>
    </row>
    <row r="41" customFormat="false" ht="15" hidden="false" customHeight="true" outlineLevel="0" collapsed="false">
      <c r="A41" s="22" t="s">
        <v>109</v>
      </c>
      <c r="B41" s="2"/>
      <c r="C41" s="23" t="n">
        <v>6</v>
      </c>
      <c r="D41" s="23" t="n">
        <v>5</v>
      </c>
      <c r="E41" s="23" t="n">
        <v>5</v>
      </c>
      <c r="F41" s="2"/>
    </row>
    <row r="42" customFormat="false" ht="15" hidden="false" customHeight="true" outlineLevel="0" collapsed="false">
      <c r="A42" s="22" t="s">
        <v>110</v>
      </c>
      <c r="B42" s="2"/>
      <c r="C42" s="23" t="n">
        <v>450</v>
      </c>
      <c r="D42" s="23" t="n">
        <v>68</v>
      </c>
      <c r="E42" s="23" t="n">
        <v>70</v>
      </c>
      <c r="F42" s="2"/>
    </row>
    <row r="43" customFormat="false" ht="15" hidden="false" customHeight="true" outlineLevel="0" collapsed="false">
      <c r="A43" s="22" t="s">
        <v>111</v>
      </c>
      <c r="B43" s="2"/>
      <c r="C43" s="23" t="n">
        <v>20</v>
      </c>
      <c r="D43" s="23" t="n">
        <v>15</v>
      </c>
      <c r="E43" s="23" t="n">
        <v>15</v>
      </c>
      <c r="F43" s="2"/>
    </row>
    <row r="44" customFormat="false" ht="15" hidden="false" customHeight="true" outlineLevel="0" collapsed="false">
      <c r="A44" s="22" t="s">
        <v>112</v>
      </c>
      <c r="B44" s="2"/>
      <c r="C44" s="23" t="n">
        <v>0</v>
      </c>
      <c r="D44" s="23" t="n">
        <v>0</v>
      </c>
      <c r="E44" s="23" t="n">
        <v>0</v>
      </c>
      <c r="F44" s="2"/>
    </row>
    <row r="45" customFormat="false" ht="15" hidden="false" customHeight="true" outlineLevel="0" collapsed="false">
      <c r="A45" s="2"/>
      <c r="B45" s="2"/>
      <c r="C45" s="2"/>
      <c r="D45" s="2"/>
      <c r="E45" s="2"/>
      <c r="F45" s="2"/>
    </row>
    <row r="46" customFormat="false" ht="15" hidden="false" customHeight="true" outlineLevel="0" collapsed="false">
      <c r="A46" s="20" t="s">
        <v>113</v>
      </c>
      <c r="B46" s="21"/>
      <c r="C46" s="21"/>
      <c r="D46" s="21"/>
      <c r="E46" s="21"/>
      <c r="F46" s="21"/>
    </row>
    <row r="47" customFormat="false" ht="27.75" hidden="false" customHeight="true" outlineLevel="0" collapsed="false">
      <c r="A47" s="18" t="s">
        <v>62</v>
      </c>
      <c r="B47" s="19" t="s">
        <v>63</v>
      </c>
      <c r="C47" s="19" t="str">
        <f aca="false">"Year ended "&amp;TEXT(C6,"dd-mmm-yy")</f>
        <v>Year ended 31-Mar-26</v>
      </c>
      <c r="D47" s="19" t="str">
        <f aca="false">"Year ended "&amp;TEXT(D6,"dd-mmm-yy")</f>
        <v>Year ended 31-Mar-25</v>
      </c>
      <c r="E47" s="19"/>
      <c r="F47" s="19" t="s">
        <v>64</v>
      </c>
    </row>
    <row r="48" customFormat="false" ht="15" hidden="false" customHeight="true" outlineLevel="0" collapsed="false">
      <c r="A48" s="22" t="s">
        <v>114</v>
      </c>
      <c r="B48" s="2"/>
      <c r="C48" s="23" t="n">
        <v>4800</v>
      </c>
      <c r="D48" s="23" t="n">
        <v>4200</v>
      </c>
      <c r="E48" s="27"/>
      <c r="F48" s="15" t="s">
        <v>115</v>
      </c>
    </row>
    <row r="49" customFormat="false" ht="15" hidden="false" customHeight="true" outlineLevel="0" collapsed="false">
      <c r="A49" s="22" t="s">
        <v>116</v>
      </c>
      <c r="B49" s="2"/>
      <c r="C49" s="23" t="n">
        <v>35</v>
      </c>
      <c r="D49" s="23" t="n">
        <v>30</v>
      </c>
      <c r="E49" s="27"/>
      <c r="F49" s="15" t="s">
        <v>115</v>
      </c>
    </row>
    <row r="50" customFormat="false" ht="15" hidden="false" customHeight="true" outlineLevel="0" collapsed="false">
      <c r="A50" s="22" t="s">
        <v>117</v>
      </c>
      <c r="B50" s="2"/>
      <c r="C50" s="23" t="n">
        <v>15</v>
      </c>
      <c r="D50" s="23" t="n">
        <v>12</v>
      </c>
      <c r="E50" s="27"/>
      <c r="F50" s="15" t="s">
        <v>118</v>
      </c>
    </row>
    <row r="51" customFormat="false" ht="15" hidden="false" customHeight="true" outlineLevel="0" collapsed="false">
      <c r="A51" s="22" t="s">
        <v>119</v>
      </c>
      <c r="B51" s="2"/>
      <c r="C51" s="23" t="n">
        <v>8</v>
      </c>
      <c r="D51" s="23" t="n">
        <v>6</v>
      </c>
      <c r="E51" s="27"/>
      <c r="F51" s="15" t="s">
        <v>118</v>
      </c>
    </row>
    <row r="52" customFormat="false" ht="15" hidden="false" customHeight="true" outlineLevel="0" collapsed="false">
      <c r="A52" s="22" t="s">
        <v>120</v>
      </c>
      <c r="B52" s="2"/>
      <c r="C52" s="23" t="n">
        <v>-6</v>
      </c>
      <c r="D52" s="23" t="n">
        <v>4</v>
      </c>
      <c r="E52" s="27"/>
      <c r="F52" s="15" t="s">
        <v>118</v>
      </c>
    </row>
    <row r="53" customFormat="false" ht="15" hidden="false" customHeight="true" outlineLevel="0" collapsed="false">
      <c r="A53" s="22" t="s">
        <v>121</v>
      </c>
      <c r="B53" s="2"/>
      <c r="C53" s="23" t="n">
        <v>5</v>
      </c>
      <c r="D53" s="23" t="n">
        <v>3</v>
      </c>
      <c r="E53" s="27"/>
      <c r="F53" s="15" t="s">
        <v>118</v>
      </c>
    </row>
    <row r="54" customFormat="false" ht="15" hidden="false" customHeight="true" outlineLevel="0" collapsed="false">
      <c r="A54" s="5" t="s">
        <v>122</v>
      </c>
      <c r="B54" s="2"/>
      <c r="C54" s="28" t="n">
        <f aca="false">SUM(C48:C53)</f>
        <v>4857</v>
      </c>
      <c r="D54" s="28" t="n">
        <f aca="false">SUM(D48:D53)</f>
        <v>4255</v>
      </c>
      <c r="E54" s="2"/>
      <c r="F54" s="2"/>
    </row>
    <row r="55" customFormat="false" ht="15" hidden="false" customHeight="true" outlineLevel="0" collapsed="false">
      <c r="A55" s="22" t="s">
        <v>123</v>
      </c>
      <c r="B55" s="2"/>
      <c r="C55" s="23" t="n">
        <v>2950</v>
      </c>
      <c r="D55" s="23" t="n">
        <v>2600</v>
      </c>
      <c r="E55" s="27"/>
      <c r="F55" s="15" t="s">
        <v>115</v>
      </c>
    </row>
    <row r="56" customFormat="false" ht="15" hidden="false" customHeight="true" outlineLevel="0" collapsed="false">
      <c r="A56" s="22" t="s">
        <v>124</v>
      </c>
      <c r="B56" s="2"/>
      <c r="C56" s="23" t="n">
        <v>590</v>
      </c>
      <c r="D56" s="23" t="n">
        <v>520</v>
      </c>
      <c r="E56" s="27"/>
      <c r="F56" s="15" t="s">
        <v>115</v>
      </c>
    </row>
    <row r="57" customFormat="false" ht="15" hidden="false" customHeight="true" outlineLevel="0" collapsed="false">
      <c r="A57" s="22" t="s">
        <v>125</v>
      </c>
      <c r="B57" s="2"/>
      <c r="C57" s="23" t="n">
        <v>62</v>
      </c>
      <c r="D57" s="23" t="n">
        <v>55</v>
      </c>
      <c r="E57" s="27"/>
      <c r="F57" s="15" t="s">
        <v>126</v>
      </c>
    </row>
    <row r="58" customFormat="false" ht="15" hidden="false" customHeight="true" outlineLevel="0" collapsed="false">
      <c r="A58" s="22" t="s">
        <v>127</v>
      </c>
      <c r="B58" s="2"/>
      <c r="C58" s="23" t="n">
        <v>155</v>
      </c>
      <c r="D58" s="23" t="n">
        <v>140</v>
      </c>
      <c r="E58" s="27"/>
      <c r="F58" s="15" t="s">
        <v>128</v>
      </c>
    </row>
    <row r="59" customFormat="false" ht="15" hidden="false" customHeight="true" outlineLevel="0" collapsed="false">
      <c r="A59" s="22" t="s">
        <v>129</v>
      </c>
      <c r="B59" s="2"/>
      <c r="C59" s="23" t="n">
        <v>680</v>
      </c>
      <c r="D59" s="23" t="n">
        <v>600</v>
      </c>
      <c r="E59" s="27"/>
      <c r="F59" s="15" t="s">
        <v>115</v>
      </c>
    </row>
    <row r="60" customFormat="false" ht="15" hidden="false" customHeight="true" outlineLevel="0" collapsed="false">
      <c r="A60" s="5" t="s">
        <v>130</v>
      </c>
      <c r="B60" s="2"/>
      <c r="C60" s="28" t="n">
        <f aca="false">SUM(C55:C59)</f>
        <v>4437</v>
      </c>
      <c r="D60" s="28" t="n">
        <f aca="false">SUM(D55:D59)</f>
        <v>3915</v>
      </c>
      <c r="E60" s="2"/>
      <c r="F60" s="2"/>
    </row>
    <row r="61" customFormat="false" ht="15" hidden="false" customHeight="true" outlineLevel="0" collapsed="false">
      <c r="A61" s="5" t="s">
        <v>131</v>
      </c>
      <c r="B61" s="2"/>
      <c r="C61" s="29" t="n">
        <f aca="false">C54-C60</f>
        <v>420</v>
      </c>
      <c r="D61" s="29" t="n">
        <f aca="false">D54-D60</f>
        <v>340</v>
      </c>
      <c r="E61" s="2"/>
      <c r="F61" s="2"/>
    </row>
    <row r="62" customFormat="false" ht="15" hidden="false" customHeight="true" outlineLevel="0" collapsed="false">
      <c r="A62" s="22" t="s">
        <v>132</v>
      </c>
      <c r="B62" s="2"/>
      <c r="C62" s="23" t="n">
        <v>-20</v>
      </c>
      <c r="D62" s="23" t="n">
        <v>0</v>
      </c>
      <c r="E62" s="2"/>
      <c r="F62" s="15" t="s">
        <v>133</v>
      </c>
    </row>
    <row r="63" customFormat="false" ht="15" hidden="false" customHeight="true" outlineLevel="0" collapsed="false">
      <c r="A63" s="5" t="s">
        <v>134</v>
      </c>
      <c r="B63" s="2"/>
      <c r="C63" s="28" t="n">
        <f aca="false">C61+C62</f>
        <v>400</v>
      </c>
      <c r="D63" s="28" t="n">
        <f aca="false">D61+D62</f>
        <v>340</v>
      </c>
      <c r="E63" s="2"/>
      <c r="F63" s="2"/>
    </row>
    <row r="64" customFormat="false" ht="15" hidden="false" customHeight="true" outlineLevel="0" collapsed="false">
      <c r="A64" s="22" t="s">
        <v>135</v>
      </c>
      <c r="B64" s="2"/>
      <c r="C64" s="23" t="n">
        <v>100</v>
      </c>
      <c r="D64" s="23" t="n">
        <v>85</v>
      </c>
      <c r="E64" s="2"/>
      <c r="F64" s="15" t="s">
        <v>85</v>
      </c>
    </row>
    <row r="65" customFormat="false" ht="15" hidden="false" customHeight="true" outlineLevel="0" collapsed="false">
      <c r="A65" s="22" t="s">
        <v>136</v>
      </c>
      <c r="B65" s="2"/>
      <c r="C65" s="23" t="n">
        <v>6</v>
      </c>
      <c r="D65" s="23" t="n">
        <v>5</v>
      </c>
      <c r="E65" s="2"/>
      <c r="F65" s="15" t="s">
        <v>137</v>
      </c>
    </row>
    <row r="66" customFormat="false" ht="15" hidden="false" customHeight="true" outlineLevel="0" collapsed="false">
      <c r="A66" s="5" t="s">
        <v>138</v>
      </c>
      <c r="B66" s="2"/>
      <c r="C66" s="24" t="n">
        <f aca="false">C63-C64-C65</f>
        <v>294</v>
      </c>
      <c r="D66" s="24" t="n">
        <f aca="false">D63-D64-D65</f>
        <v>250</v>
      </c>
      <c r="E66" s="2"/>
      <c r="F66" s="2"/>
    </row>
    <row r="67" customFormat="false" ht="15" hidden="false" customHeight="true" outlineLevel="0" collapsed="false">
      <c r="A67" s="2"/>
      <c r="B67" s="2"/>
      <c r="C67" s="2"/>
      <c r="D67" s="2"/>
      <c r="E67" s="2"/>
      <c r="F67" s="2"/>
    </row>
    <row r="68" customFormat="false" ht="15" hidden="false" customHeight="true" outlineLevel="0" collapsed="false">
      <c r="A68" s="20" t="s">
        <v>139</v>
      </c>
      <c r="B68" s="21"/>
      <c r="C68" s="21"/>
      <c r="D68" s="21"/>
      <c r="E68" s="21"/>
      <c r="F68" s="21"/>
    </row>
    <row r="69" customFormat="false" ht="15" hidden="false" customHeight="true" outlineLevel="0" collapsed="false">
      <c r="A69" s="22" t="s">
        <v>140</v>
      </c>
      <c r="B69" s="2"/>
      <c r="C69" s="23" t="n">
        <v>40</v>
      </c>
      <c r="D69" s="23" t="n">
        <v>20</v>
      </c>
      <c r="E69" s="27"/>
      <c r="F69" s="15" t="s">
        <v>141</v>
      </c>
    </row>
    <row r="70" customFormat="false" ht="15" hidden="false" customHeight="true" outlineLevel="0" collapsed="false">
      <c r="A70" s="22" t="s">
        <v>142</v>
      </c>
      <c r="B70" s="2"/>
      <c r="C70" s="23" t="n">
        <v>60</v>
      </c>
      <c r="D70" s="23" t="n">
        <v>30</v>
      </c>
      <c r="E70" s="27"/>
      <c r="F70" s="15" t="s">
        <v>143</v>
      </c>
    </row>
    <row r="71" customFormat="false" ht="15" hidden="false" customHeight="true" outlineLevel="0" collapsed="false">
      <c r="A71" s="22" t="s">
        <v>144</v>
      </c>
      <c r="B71" s="2"/>
      <c r="C71" s="23" t="n">
        <v>200</v>
      </c>
      <c r="D71" s="23" t="n">
        <v>100</v>
      </c>
      <c r="E71" s="27"/>
      <c r="F71" s="15" t="s">
        <v>145</v>
      </c>
    </row>
    <row r="72" customFormat="false" ht="15" hidden="false" customHeight="true" outlineLevel="0" collapsed="false">
      <c r="A72" s="22" t="s">
        <v>146</v>
      </c>
      <c r="B72" s="2"/>
      <c r="C72" s="23" t="n">
        <v>60</v>
      </c>
      <c r="D72" s="23" t="n">
        <v>50</v>
      </c>
      <c r="E72" s="27"/>
      <c r="F72" s="15" t="s">
        <v>72</v>
      </c>
    </row>
    <row r="73" customFormat="false" ht="15" hidden="false" customHeight="true" outlineLevel="0" collapsed="false">
      <c r="A73" s="22" t="s">
        <v>147</v>
      </c>
      <c r="B73" s="2"/>
      <c r="C73" s="23" t="n">
        <v>100</v>
      </c>
      <c r="D73" s="23" t="n">
        <v>0</v>
      </c>
      <c r="E73" s="27"/>
      <c r="F73" s="15" t="s">
        <v>148</v>
      </c>
    </row>
    <row r="74" customFormat="false" ht="15" hidden="false" customHeight="true" outlineLevel="0" collapsed="false">
      <c r="A74" s="22" t="s">
        <v>149</v>
      </c>
      <c r="B74" s="2"/>
      <c r="C74" s="23" t="n">
        <v>0</v>
      </c>
      <c r="D74" s="23" t="n">
        <v>0</v>
      </c>
      <c r="E74" s="27"/>
      <c r="F74" s="15" t="s">
        <v>150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2" min="2" style="1" width="4"/>
    <col collapsed="false" customWidth="true" hidden="false" outlineLevel="0" max="4" min="3" style="1" width="16"/>
    <col collapsed="false" customWidth="true" hidden="false" outlineLevel="0" max="5" min="5" style="1" width="50"/>
  </cols>
  <sheetData>
    <row r="1" customFormat="false" ht="17.25" hidden="false" customHeight="true" outlineLevel="0" collapsed="false">
      <c r="A1" s="14" t="s">
        <v>151</v>
      </c>
      <c r="B1" s="2"/>
      <c r="C1" s="2"/>
      <c r="D1" s="2"/>
      <c r="E1" s="2"/>
    </row>
    <row r="2" customFormat="false" ht="15" hidden="false" customHeight="true" outlineLevel="0" collapsed="false">
      <c r="A2" s="15" t="s">
        <v>152</v>
      </c>
      <c r="B2" s="2"/>
      <c r="C2" s="2"/>
      <c r="D2" s="2"/>
      <c r="E2" s="2"/>
    </row>
    <row r="3" customFormat="false" ht="15" hidden="false" customHeight="true" outlineLevel="0" collapsed="false">
      <c r="A3" s="2"/>
      <c r="B3" s="2"/>
      <c r="C3" s="2"/>
      <c r="D3" s="2"/>
      <c r="E3" s="2"/>
    </row>
    <row r="4" customFormat="false" ht="27.75" hidden="false" customHeight="true" outlineLevel="0" collapsed="false">
      <c r="A4" s="18" t="s">
        <v>153</v>
      </c>
      <c r="B4" s="19"/>
      <c r="C4" s="19" t="str">
        <f aca="false">"Year ended "&amp;TEXT(Inputs!C6,"dd-mmm-yy")</f>
        <v>Year ended 31-Mar-26</v>
      </c>
      <c r="D4" s="19" t="str">
        <f aca="false">"Year ended "&amp;TEXT(Inputs!D6,"dd-mmm-yy")</f>
        <v>Year ended 31-Mar-25</v>
      </c>
      <c r="E4" s="19" t="s">
        <v>154</v>
      </c>
    </row>
    <row r="5" customFormat="false" ht="15" hidden="false" customHeight="true" outlineLevel="0" collapsed="false">
      <c r="A5" s="2"/>
      <c r="B5" s="2"/>
      <c r="C5" s="2"/>
      <c r="D5" s="2"/>
      <c r="E5" s="2"/>
    </row>
    <row r="6" customFormat="false" ht="15" hidden="false" customHeight="true" outlineLevel="0" collapsed="false">
      <c r="A6" s="20" t="s">
        <v>155</v>
      </c>
      <c r="B6" s="21"/>
      <c r="C6" s="21"/>
      <c r="D6" s="21"/>
      <c r="E6" s="21"/>
    </row>
    <row r="7" customFormat="false" ht="15" hidden="false" customHeight="true" outlineLevel="0" collapsed="false">
      <c r="A7" s="22" t="s">
        <v>156</v>
      </c>
      <c r="B7" s="2"/>
      <c r="C7" s="30" t="n">
        <f aca="false">Inputs!D25</f>
        <v>1290</v>
      </c>
      <c r="D7" s="30" t="n">
        <f aca="false">Inputs!E25</f>
        <v>1200</v>
      </c>
      <c r="E7" s="2"/>
    </row>
    <row r="8" customFormat="false" ht="15" hidden="false" customHeight="true" outlineLevel="0" collapsed="false">
      <c r="A8" s="22" t="s">
        <v>157</v>
      </c>
      <c r="B8" s="2"/>
      <c r="C8" s="30" t="n">
        <f aca="false">Inputs!C58</f>
        <v>155</v>
      </c>
      <c r="D8" s="30" t="n">
        <f aca="false">Inputs!D58</f>
        <v>140</v>
      </c>
      <c r="E8" s="2"/>
    </row>
    <row r="9" customFormat="false" ht="15" hidden="false" customHeight="true" outlineLevel="0" collapsed="false">
      <c r="A9" s="22" t="s">
        <v>158</v>
      </c>
      <c r="B9" s="2"/>
      <c r="C9" s="30" t="n">
        <f aca="false">Inputs!C69</f>
        <v>40</v>
      </c>
      <c r="D9" s="30" t="n">
        <f aca="false">Inputs!D69</f>
        <v>20</v>
      </c>
      <c r="E9" s="2"/>
    </row>
    <row r="10" customFormat="false" ht="15" hidden="false" customHeight="true" outlineLevel="0" collapsed="false">
      <c r="A10" s="22" t="s">
        <v>159</v>
      </c>
      <c r="B10" s="2"/>
      <c r="C10" s="30" t="n">
        <f aca="false">Inputs!C25</f>
        <v>1395</v>
      </c>
      <c r="D10" s="30" t="n">
        <f aca="false">Inputs!D25</f>
        <v>1290</v>
      </c>
      <c r="E10" s="2"/>
    </row>
    <row r="11" customFormat="false" ht="15" hidden="false" customHeight="true" outlineLevel="0" collapsed="false">
      <c r="A11" s="5" t="s">
        <v>160</v>
      </c>
      <c r="B11" s="2"/>
      <c r="C11" s="29" t="n">
        <f aca="false">C10-C7+C8+C9</f>
        <v>300</v>
      </c>
      <c r="D11" s="29" t="n">
        <f aca="false">D10-D7+D8+D9</f>
        <v>250</v>
      </c>
      <c r="E11" s="15" t="s">
        <v>161</v>
      </c>
    </row>
    <row r="12" customFormat="false" ht="15" hidden="false" customHeight="true" outlineLevel="0" collapsed="false">
      <c r="A12" s="5" t="s">
        <v>162</v>
      </c>
      <c r="B12" s="2"/>
      <c r="C12" s="29" t="n">
        <f aca="false">Inputs!C69+Inputs!C52</f>
        <v>34</v>
      </c>
      <c r="D12" s="29" t="n">
        <f aca="false">Inputs!D69+Inputs!D52</f>
        <v>24</v>
      </c>
      <c r="E12" s="15" t="s">
        <v>163</v>
      </c>
    </row>
    <row r="13" customFormat="false" ht="15" hidden="false" customHeight="true" outlineLevel="0" collapsed="false">
      <c r="A13" s="2"/>
      <c r="B13" s="2"/>
      <c r="C13" s="2"/>
      <c r="D13" s="2"/>
      <c r="E13" s="2"/>
    </row>
    <row r="14" customFormat="false" ht="15" hidden="false" customHeight="true" outlineLevel="0" collapsed="false">
      <c r="A14" s="20" t="s">
        <v>164</v>
      </c>
      <c r="B14" s="21"/>
      <c r="C14" s="21"/>
      <c r="D14" s="21"/>
      <c r="E14" s="21"/>
    </row>
    <row r="15" customFormat="false" ht="15" hidden="false" customHeight="true" outlineLevel="0" collapsed="false">
      <c r="A15" s="22" t="s">
        <v>165</v>
      </c>
      <c r="B15" s="2"/>
      <c r="C15" s="30" t="n">
        <f aca="false">Inputs!D26+Inputs!D29</f>
        <v>280</v>
      </c>
      <c r="D15" s="30" t="n">
        <f aca="false">Inputs!E26+Inputs!E29</f>
        <v>250</v>
      </c>
      <c r="E15" s="2"/>
    </row>
    <row r="16" customFormat="false" ht="15" hidden="false" customHeight="true" outlineLevel="0" collapsed="false">
      <c r="A16" s="22" t="s">
        <v>166</v>
      </c>
      <c r="B16" s="2"/>
      <c r="C16" s="30" t="n">
        <f aca="false">Inputs!C70</f>
        <v>60</v>
      </c>
      <c r="D16" s="30" t="n">
        <f aca="false">Inputs!D70</f>
        <v>30</v>
      </c>
      <c r="E16" s="2"/>
    </row>
    <row r="17" customFormat="false" ht="15" hidden="false" customHeight="true" outlineLevel="0" collapsed="false">
      <c r="A17" s="22" t="s">
        <v>167</v>
      </c>
      <c r="B17" s="2"/>
      <c r="C17" s="30" t="n">
        <f aca="false">Inputs!C26+Inputs!C29</f>
        <v>275</v>
      </c>
      <c r="D17" s="30" t="n">
        <f aca="false">Inputs!D26+Inputs!D29</f>
        <v>280</v>
      </c>
      <c r="E17" s="2"/>
    </row>
    <row r="18" customFormat="false" ht="15" hidden="false" customHeight="true" outlineLevel="0" collapsed="false">
      <c r="A18" s="5" t="s">
        <v>168</v>
      </c>
      <c r="B18" s="2"/>
      <c r="C18" s="29" t="n">
        <f aca="false">C17-C15+C16</f>
        <v>55</v>
      </c>
      <c r="D18" s="29" t="n">
        <f aca="false">D17-D15+D16</f>
        <v>60</v>
      </c>
      <c r="E18" s="15" t="s">
        <v>169</v>
      </c>
    </row>
    <row r="19" customFormat="false" ht="15" hidden="false" customHeight="true" outlineLevel="0" collapsed="false">
      <c r="A19" s="5" t="s">
        <v>170</v>
      </c>
      <c r="B19" s="2"/>
      <c r="C19" s="29" t="n">
        <f aca="false">Inputs!C70+Inputs!C53</f>
        <v>65</v>
      </c>
      <c r="D19" s="29" t="n">
        <f aca="false">Inputs!D70+Inputs!D53</f>
        <v>33</v>
      </c>
      <c r="E19" s="15" t="s">
        <v>171</v>
      </c>
    </row>
    <row r="20" customFormat="false" ht="15" hidden="false" customHeight="true" outlineLevel="0" collapsed="false">
      <c r="A20" s="2"/>
      <c r="B20" s="2"/>
      <c r="C20" s="2"/>
      <c r="D20" s="2"/>
      <c r="E20" s="2"/>
    </row>
    <row r="21" customFormat="false" ht="15" hidden="false" customHeight="true" outlineLevel="0" collapsed="false">
      <c r="A21" s="20" t="s">
        <v>172</v>
      </c>
      <c r="B21" s="21"/>
      <c r="C21" s="21"/>
      <c r="D21" s="21"/>
      <c r="E21" s="21"/>
    </row>
    <row r="22" customFormat="false" ht="15" hidden="false" customHeight="true" outlineLevel="0" collapsed="false">
      <c r="A22" s="22" t="s">
        <v>173</v>
      </c>
      <c r="B22" s="2"/>
      <c r="C22" s="30" t="n">
        <f aca="false">Inputs!D21</f>
        <v>35</v>
      </c>
      <c r="D22" s="30" t="n">
        <f aca="false">Inputs!E21</f>
        <v>30</v>
      </c>
      <c r="E22" s="2"/>
    </row>
    <row r="23" customFormat="false" ht="15" hidden="false" customHeight="true" outlineLevel="0" collapsed="false">
      <c r="A23" s="22" t="s">
        <v>174</v>
      </c>
      <c r="B23" s="2"/>
      <c r="C23" s="30" t="n">
        <f aca="false">Inputs!C64</f>
        <v>100</v>
      </c>
      <c r="D23" s="30" t="n">
        <f aca="false">Inputs!D64</f>
        <v>85</v>
      </c>
      <c r="E23" s="2"/>
    </row>
    <row r="24" customFormat="false" ht="15" hidden="false" customHeight="true" outlineLevel="0" collapsed="false">
      <c r="A24" s="22" t="s">
        <v>175</v>
      </c>
      <c r="B24" s="2"/>
      <c r="C24" s="30" t="n">
        <f aca="false">Inputs!C21</f>
        <v>40</v>
      </c>
      <c r="D24" s="30" t="n">
        <f aca="false">Inputs!D21</f>
        <v>35</v>
      </c>
      <c r="E24" s="2"/>
    </row>
    <row r="25" customFormat="false" ht="15" hidden="false" customHeight="true" outlineLevel="0" collapsed="false">
      <c r="A25" s="5" t="s">
        <v>176</v>
      </c>
      <c r="B25" s="2"/>
      <c r="C25" s="29" t="n">
        <f aca="false">C22+C23-C24</f>
        <v>95</v>
      </c>
      <c r="D25" s="29" t="n">
        <f aca="false">D22+D23-D24</f>
        <v>80</v>
      </c>
      <c r="E25" s="15" t="s">
        <v>177</v>
      </c>
    </row>
    <row r="26" customFormat="false" ht="15" hidden="false" customHeight="true" outlineLevel="0" collapsed="false">
      <c r="A26" s="2"/>
      <c r="B26" s="2"/>
      <c r="C26" s="2"/>
      <c r="D26" s="2"/>
      <c r="E26" s="2"/>
    </row>
    <row r="27" customFormat="false" ht="15" hidden="false" customHeight="true" outlineLevel="0" collapsed="false">
      <c r="A27" s="20" t="s">
        <v>178</v>
      </c>
      <c r="B27" s="21"/>
      <c r="C27" s="21"/>
      <c r="D27" s="21"/>
      <c r="E27" s="21"/>
    </row>
    <row r="28" customFormat="false" ht="15" hidden="false" customHeight="true" outlineLevel="0" collapsed="false">
      <c r="A28" s="5" t="s">
        <v>179</v>
      </c>
      <c r="B28" s="2"/>
      <c r="C28" s="29" t="n">
        <f aca="false">Inputs!C57+Inputs!D18-Inputs!C18</f>
        <v>60</v>
      </c>
      <c r="D28" s="29" t="n">
        <f aca="false">Inputs!D57+Inputs!E18-Inputs!D18</f>
        <v>53</v>
      </c>
      <c r="E28" s="15" t="s">
        <v>180</v>
      </c>
    </row>
    <row r="29" customFormat="false" ht="15" hidden="false" customHeight="true" outlineLevel="0" collapsed="false">
      <c r="A29" s="5" t="s">
        <v>181</v>
      </c>
      <c r="B29" s="2"/>
      <c r="C29" s="29" t="n">
        <f aca="false">Inputs!C50+Inputs!D35-Inputs!C35</f>
        <v>13</v>
      </c>
      <c r="D29" s="29" t="n">
        <f aca="false">Inputs!D50+Inputs!E35-Inputs!D35</f>
        <v>11</v>
      </c>
      <c r="E29" s="15" t="s">
        <v>182</v>
      </c>
    </row>
    <row r="30" customFormat="false" ht="15" hidden="false" customHeight="true" outlineLevel="0" collapsed="false">
      <c r="A30" s="5" t="s">
        <v>183</v>
      </c>
      <c r="B30" s="2"/>
      <c r="C30" s="31" t="n">
        <f aca="false">Inputs!C51</f>
        <v>8</v>
      </c>
      <c r="D30" s="31" t="n">
        <f aca="false">Inputs!D51</f>
        <v>6</v>
      </c>
      <c r="E30" s="15" t="s">
        <v>184</v>
      </c>
    </row>
    <row r="31" customFormat="false" ht="15" hidden="false" customHeight="true" outlineLevel="0" collapsed="false">
      <c r="A31" s="2"/>
      <c r="B31" s="2"/>
      <c r="C31" s="2"/>
      <c r="D31" s="2"/>
      <c r="E31" s="2"/>
    </row>
    <row r="32" customFormat="false" ht="15" hidden="false" customHeight="true" outlineLevel="0" collapsed="false">
      <c r="A32" s="20" t="s">
        <v>185</v>
      </c>
      <c r="B32" s="21"/>
      <c r="C32" s="21"/>
      <c r="D32" s="21"/>
      <c r="E32" s="21"/>
    </row>
    <row r="33" customFormat="false" ht="15" hidden="false" customHeight="true" outlineLevel="0" collapsed="false">
      <c r="A33" s="22" t="s">
        <v>186</v>
      </c>
      <c r="B33" s="2"/>
      <c r="C33" s="30" t="n">
        <f aca="false">Inputs!D13</f>
        <v>420</v>
      </c>
      <c r="D33" s="30" t="n">
        <f aca="false">Inputs!E13</f>
        <v>400</v>
      </c>
      <c r="E33" s="2"/>
    </row>
    <row r="34" customFormat="false" ht="15" hidden="false" customHeight="true" outlineLevel="0" collapsed="false">
      <c r="A34" s="22" t="s">
        <v>187</v>
      </c>
      <c r="B34" s="2"/>
      <c r="C34" s="30" t="n">
        <f aca="false">Inputs!C71</f>
        <v>200</v>
      </c>
      <c r="D34" s="30" t="n">
        <f aca="false">Inputs!D71</f>
        <v>100</v>
      </c>
      <c r="E34" s="2"/>
    </row>
    <row r="35" customFormat="false" ht="15" hidden="false" customHeight="true" outlineLevel="0" collapsed="false">
      <c r="A35" s="22" t="s">
        <v>188</v>
      </c>
      <c r="B35" s="2"/>
      <c r="C35" s="30" t="n">
        <f aca="false">Inputs!C13</f>
        <v>500</v>
      </c>
      <c r="D35" s="30" t="n">
        <f aca="false">Inputs!D13</f>
        <v>420</v>
      </c>
      <c r="E35" s="2"/>
    </row>
    <row r="36" customFormat="false" ht="15" hidden="false" customHeight="true" outlineLevel="0" collapsed="false">
      <c r="A36" s="5" t="s">
        <v>189</v>
      </c>
      <c r="B36" s="2"/>
      <c r="C36" s="29" t="n">
        <f aca="false">C33+C34-C35</f>
        <v>120</v>
      </c>
      <c r="D36" s="29" t="n">
        <f aca="false">D33+D34-D35</f>
        <v>80</v>
      </c>
      <c r="E36" s="15" t="s">
        <v>190</v>
      </c>
    </row>
    <row r="37" customFormat="false" ht="15" hidden="false" customHeight="true" outlineLevel="0" collapsed="false">
      <c r="A37" s="5" t="s">
        <v>191</v>
      </c>
      <c r="B37" s="2"/>
      <c r="C37" s="29" t="n">
        <f aca="false">Inputs!C16-Inputs!D16</f>
        <v>30</v>
      </c>
      <c r="D37" s="29" t="n">
        <f aca="false">Inputs!D16-Inputs!E16</f>
        <v>-20</v>
      </c>
      <c r="E37" s="15" t="s">
        <v>192</v>
      </c>
    </row>
    <row r="38" customFormat="false" ht="15" hidden="false" customHeight="true" outlineLevel="0" collapsed="false">
      <c r="A38" s="2"/>
      <c r="B38" s="2"/>
      <c r="C38" s="2"/>
      <c r="D38" s="2"/>
      <c r="E38" s="2"/>
    </row>
    <row r="39" customFormat="false" ht="15" hidden="false" customHeight="true" outlineLevel="0" collapsed="false">
      <c r="A39" s="20" t="s">
        <v>193</v>
      </c>
      <c r="B39" s="21"/>
      <c r="C39" s="21"/>
      <c r="D39" s="21"/>
      <c r="E39" s="21"/>
    </row>
    <row r="40" customFormat="false" ht="15" hidden="false" customHeight="true" outlineLevel="0" collapsed="false">
      <c r="A40" s="5" t="s">
        <v>194</v>
      </c>
      <c r="B40" s="2"/>
      <c r="C40" s="29" t="n">
        <f aca="false">(Inputs!C10-Inputs!D10)+(Inputs!C11-Inputs!D11)-Inputs!C73</f>
        <v>200</v>
      </c>
      <c r="D40" s="29" t="n">
        <f aca="false">(Inputs!D10-Inputs!E10)+(Inputs!D11-Inputs!E11)-Inputs!D73</f>
        <v>0</v>
      </c>
      <c r="E40" s="15" t="s">
        <v>195</v>
      </c>
    </row>
    <row r="41" customFormat="false" ht="15" hidden="false" customHeight="true" outlineLevel="0" collapsed="false">
      <c r="A41" s="2"/>
      <c r="B41" s="2"/>
      <c r="C41" s="2"/>
      <c r="D41" s="2"/>
      <c r="E41" s="2"/>
    </row>
    <row r="42" customFormat="false" ht="15" hidden="false" customHeight="true" outlineLevel="0" collapsed="false">
      <c r="A42" s="20" t="s">
        <v>196</v>
      </c>
      <c r="B42" s="21"/>
      <c r="C42" s="21"/>
      <c r="D42" s="21"/>
      <c r="E42" s="21"/>
    </row>
    <row r="43" customFormat="false" ht="15" hidden="false" customHeight="true" outlineLevel="0" collapsed="false">
      <c r="A43" s="5" t="s">
        <v>197</v>
      </c>
      <c r="B43" s="2"/>
      <c r="C43" s="29" t="n">
        <f aca="false">Inputs!D33-Inputs!C33</f>
        <v>5</v>
      </c>
      <c r="D43" s="29" t="n">
        <f aca="false">Inputs!E33-Inputs!D33</f>
        <v>-15</v>
      </c>
      <c r="E43" s="15" t="s">
        <v>198</v>
      </c>
    </row>
    <row r="44" customFormat="false" ht="15" hidden="false" customHeight="true" outlineLevel="0" collapsed="false">
      <c r="A44" s="5" t="s">
        <v>199</v>
      </c>
      <c r="B44" s="2"/>
      <c r="C44" s="29" t="n">
        <f aca="false">Inputs!D27-Inputs!C27</f>
        <v>5</v>
      </c>
      <c r="D44" s="29" t="n">
        <f aca="false">Inputs!E27-Inputs!D27</f>
        <v>-10</v>
      </c>
      <c r="E44" s="15" t="s">
        <v>198</v>
      </c>
    </row>
    <row r="45" customFormat="false" ht="15" hidden="false" customHeight="true" outlineLevel="0" collapsed="false">
      <c r="A45" s="2"/>
      <c r="B45" s="2"/>
      <c r="C45" s="2"/>
      <c r="D45" s="2"/>
      <c r="E45" s="2"/>
    </row>
    <row r="46" customFormat="false" ht="15" hidden="false" customHeight="true" outlineLevel="0" collapsed="false">
      <c r="A46" s="20" t="s">
        <v>200</v>
      </c>
      <c r="B46" s="21"/>
      <c r="C46" s="21"/>
      <c r="D46" s="21"/>
      <c r="E46" s="21"/>
    </row>
    <row r="47" customFormat="false" ht="15" hidden="false" customHeight="true" outlineLevel="0" collapsed="false">
      <c r="A47" s="22" t="s">
        <v>201</v>
      </c>
      <c r="B47" s="2"/>
      <c r="C47" s="25" t="n">
        <f aca="false">Inputs!C38</f>
        <v>0</v>
      </c>
      <c r="D47" s="25" t="n">
        <f aca="false">Inputs!D38</f>
        <v>0</v>
      </c>
      <c r="E47" s="15" t="s">
        <v>202</v>
      </c>
    </row>
    <row r="48" customFormat="false" ht="15" hidden="false" customHeight="true" outlineLevel="0" collapsed="false">
      <c r="A48" s="22" t="s">
        <v>203</v>
      </c>
      <c r="B48" s="2"/>
      <c r="C48" s="25" t="n">
        <f aca="false">Inputs!D38</f>
        <v>0</v>
      </c>
      <c r="D48" s="25" t="n">
        <f aca="false">Inputs!E38</f>
        <v>0</v>
      </c>
      <c r="E48" s="15" t="s">
        <v>202</v>
      </c>
    </row>
    <row r="49" customFormat="false" ht="15" hidden="false" customHeight="true" outlineLevel="0" collapsed="false">
      <c r="A49" s="22" t="s">
        <v>204</v>
      </c>
      <c r="B49" s="2"/>
      <c r="C49" s="25" t="n">
        <f aca="false">ROUND(Inputs!D12+Inputs!C66-Inputs!C72-Inputs!C73-Inputs!C12,2)</f>
        <v>0</v>
      </c>
      <c r="D49" s="25" t="n">
        <f aca="false">ROUND(Inputs!E12+Inputs!D66-Inputs!D72-Inputs!D73-Inputs!D12,2)</f>
        <v>0</v>
      </c>
      <c r="E49" s="15" t="s">
        <v>205</v>
      </c>
    </row>
    <row r="50" customFormat="false" ht="15" hidden="false" customHeight="true" outlineLevel="0" collapsed="false">
      <c r="A50" s="22" t="s">
        <v>206</v>
      </c>
      <c r="B50" s="2"/>
      <c r="C50" s="25" t="n">
        <f aca="false">ROUND(Inputs!C14-Inputs!D14-Inputs!C65,2)</f>
        <v>0</v>
      </c>
      <c r="D50" s="25" t="n">
        <f aca="false">ROUND(Inputs!D14-Inputs!E14-Inputs!D65,2)</f>
        <v>0</v>
      </c>
      <c r="E50" s="15" t="s">
        <v>207</v>
      </c>
    </row>
    <row r="51" customFormat="false" ht="15" hidden="false" customHeight="true" outlineLevel="0" collapsed="false">
      <c r="A51" s="22" t="s">
        <v>208</v>
      </c>
      <c r="B51" s="2"/>
      <c r="C51" s="25" t="n">
        <f aca="false">COUNTIF(C11,"&lt;0")+COUNTIF(C18,"&lt;0")+COUNTIF(C36,"&lt;0")+COUNTIF(C25,"&lt;0")+COUNTIF(C40,"&lt;0")</f>
        <v>0</v>
      </c>
      <c r="D51" s="25" t="n">
        <f aca="false">COUNTIF(D11,"&lt;0")+COUNTIF(D18,"&lt;0")+COUNTIF(D36,"&lt;0")+COUNTIF(D25,"&lt;0")+COUNTIF(D40,"&lt;0")</f>
        <v>0</v>
      </c>
      <c r="E51" s="15" t="s">
        <v>209</v>
      </c>
    </row>
    <row r="52" customFormat="false" ht="15" hidden="false" customHeight="true" outlineLevel="0" collapsed="false">
      <c r="A52" s="22" t="s">
        <v>210</v>
      </c>
      <c r="B52" s="2"/>
      <c r="C52" s="25" t="n">
        <f aca="false">'CFS Indirect'!C59</f>
        <v>0</v>
      </c>
      <c r="D52" s="25" t="n">
        <f aca="false">'CFS Indirect'!D59</f>
        <v>0</v>
      </c>
      <c r="E52" s="15" t="s">
        <v>211</v>
      </c>
    </row>
    <row r="53" customFormat="false" ht="15" hidden="false" customHeight="true" outlineLevel="0" collapsed="false">
      <c r="A53" s="2"/>
      <c r="B53" s="2"/>
      <c r="C53" s="2"/>
      <c r="D53" s="2"/>
      <c r="E53" s="2"/>
    </row>
    <row r="54" customFormat="false" ht="15" hidden="false" customHeight="true" outlineLevel="0" collapsed="false">
      <c r="A54" s="5" t="s">
        <v>212</v>
      </c>
      <c r="B54" s="2"/>
      <c r="C54" s="32" t="str">
        <f aca="false">IF(SUMPRODUCT(ABS(C47:C52))=0,"OK","CHECK")</f>
        <v>OK</v>
      </c>
      <c r="D54" s="32" t="str">
        <f aca="false">IF(SUMPRODUCT(ABS(D47:D52))=0,"OK","CHECK")</f>
        <v>OK</v>
      </c>
      <c r="E54" s="2"/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D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0"/>
    <col collapsed="false" customWidth="true" hidden="false" outlineLevel="0" max="2" min="2" style="1" width="7"/>
    <col collapsed="false" customWidth="true" hidden="false" outlineLevel="0" max="4" min="3" style="1" width="17"/>
  </cols>
  <sheetData>
    <row r="1" customFormat="false" ht="17.25" hidden="false" customHeight="true" outlineLevel="0" collapsed="false">
      <c r="A1" s="33" t="str">
        <f aca="false">Inputs!C4</f>
        <v>ABC Private Limited</v>
      </c>
      <c r="B1" s="2"/>
      <c r="C1" s="2"/>
      <c r="D1" s="2"/>
    </row>
    <row r="2" customFormat="false" ht="15" hidden="false" customHeight="true" outlineLevel="0" collapsed="false">
      <c r="A2" s="7" t="str">
        <f aca="false">"Cash Flow Statement for the year ended "&amp;TEXT(Inputs!C6,"dd mmmm yyyy")</f>
        <v>Cash Flow Statement for the year ended 31 March 2026</v>
      </c>
      <c r="B2" s="2"/>
      <c r="C2" s="2"/>
      <c r="D2" s="2"/>
    </row>
    <row r="3" customFormat="false" ht="15" hidden="false" customHeight="true" outlineLevel="0" collapsed="false">
      <c r="A3" s="15" t="str">
        <f aca="false">"(Indirect Method as per AS 3 – Cash Flow Statements)   |   Amounts "&amp;Inputs!C5</f>
        <v>(Indirect Method as per AS 3 – Cash Flow Statements)   |   Amounts ₹ in Lakhs</v>
      </c>
      <c r="B3" s="2"/>
      <c r="C3" s="2"/>
      <c r="D3" s="2"/>
    </row>
    <row r="4" customFormat="false" ht="15" hidden="false" customHeight="true" outlineLevel="0" collapsed="false">
      <c r="A4" s="2"/>
      <c r="B4" s="2"/>
      <c r="C4" s="2"/>
      <c r="D4" s="2"/>
    </row>
    <row r="5" customFormat="false" ht="27.75" hidden="false" customHeight="true" outlineLevel="0" collapsed="false">
      <c r="A5" s="18" t="s">
        <v>62</v>
      </c>
      <c r="B5" s="19" t="s">
        <v>213</v>
      </c>
      <c r="C5" s="19" t="str">
        <f aca="false">"Year ended "&amp;TEXT(Inputs!C6,"dd-mmm-yy")</f>
        <v>Year ended 31-Mar-26</v>
      </c>
      <c r="D5" s="19" t="str">
        <f aca="false">"Year ended "&amp;TEXT(Inputs!D6,"dd-mmm-yy")</f>
        <v>Year ended 31-Mar-25</v>
      </c>
    </row>
    <row r="6" customFormat="false" ht="15" hidden="false" customHeight="true" outlineLevel="0" collapsed="false">
      <c r="A6" s="2"/>
      <c r="B6" s="2"/>
      <c r="C6" s="2"/>
      <c r="D6" s="2"/>
    </row>
    <row r="7" customFormat="false" ht="15" hidden="false" customHeight="true" outlineLevel="0" collapsed="false">
      <c r="A7" s="20" t="s">
        <v>214</v>
      </c>
      <c r="B7" s="21"/>
      <c r="C7" s="21"/>
      <c r="D7" s="21"/>
    </row>
    <row r="8" customFormat="false" ht="15" hidden="false" customHeight="true" outlineLevel="0" collapsed="false">
      <c r="A8" s="5" t="s">
        <v>215</v>
      </c>
      <c r="B8" s="2"/>
      <c r="C8" s="31" t="n">
        <f aca="false">Inputs!C61</f>
        <v>420</v>
      </c>
      <c r="D8" s="31" t="n">
        <f aca="false">Inputs!D61</f>
        <v>340</v>
      </c>
    </row>
    <row r="9" customFormat="false" ht="15" hidden="false" customHeight="true" outlineLevel="0" collapsed="false">
      <c r="A9" s="34" t="s">
        <v>216</v>
      </c>
      <c r="B9" s="2"/>
      <c r="C9" s="2"/>
      <c r="D9" s="2"/>
    </row>
    <row r="10" customFormat="false" ht="15" hidden="false" customHeight="true" outlineLevel="0" collapsed="false">
      <c r="A10" s="35" t="s">
        <v>127</v>
      </c>
      <c r="B10" s="36" t="s">
        <v>217</v>
      </c>
      <c r="C10" s="30" t="n">
        <f aca="false">Inputs!C58</f>
        <v>155</v>
      </c>
      <c r="D10" s="30" t="n">
        <f aca="false">Inputs!D58</f>
        <v>140</v>
      </c>
    </row>
    <row r="11" customFormat="false" ht="15" hidden="false" customHeight="true" outlineLevel="0" collapsed="false">
      <c r="A11" s="35" t="s">
        <v>125</v>
      </c>
      <c r="B11" s="36" t="s">
        <v>218</v>
      </c>
      <c r="C11" s="30" t="n">
        <f aca="false">Inputs!C57</f>
        <v>62</v>
      </c>
      <c r="D11" s="30" t="n">
        <f aca="false">Inputs!D57</f>
        <v>55</v>
      </c>
    </row>
    <row r="12" customFormat="false" ht="15" hidden="false" customHeight="true" outlineLevel="0" collapsed="false">
      <c r="A12" s="35" t="s">
        <v>117</v>
      </c>
      <c r="B12" s="36" t="s">
        <v>218</v>
      </c>
      <c r="C12" s="30" t="n">
        <f aca="false">-Inputs!C50</f>
        <v>-15</v>
      </c>
      <c r="D12" s="30" t="n">
        <f aca="false">-Inputs!D50</f>
        <v>-12</v>
      </c>
    </row>
    <row r="13" customFormat="false" ht="15" hidden="false" customHeight="true" outlineLevel="0" collapsed="false">
      <c r="A13" s="35" t="s">
        <v>119</v>
      </c>
      <c r="B13" s="2"/>
      <c r="C13" s="30" t="n">
        <f aca="false">-Inputs!C51</f>
        <v>-8</v>
      </c>
      <c r="D13" s="30" t="n">
        <f aca="false">-Inputs!D51</f>
        <v>-6</v>
      </c>
    </row>
    <row r="14" customFormat="false" ht="15" hidden="false" customHeight="true" outlineLevel="0" collapsed="false">
      <c r="A14" s="35" t="s">
        <v>219</v>
      </c>
      <c r="B14" s="36" t="s">
        <v>217</v>
      </c>
      <c r="C14" s="30" t="n">
        <f aca="false">-Inputs!C52</f>
        <v>6</v>
      </c>
      <c r="D14" s="30" t="n">
        <f aca="false">-Inputs!D52</f>
        <v>-4</v>
      </c>
    </row>
    <row r="15" customFormat="false" ht="15" hidden="false" customHeight="true" outlineLevel="0" collapsed="false">
      <c r="A15" s="35" t="s">
        <v>220</v>
      </c>
      <c r="B15" s="36" t="s">
        <v>221</v>
      </c>
      <c r="C15" s="30" t="n">
        <f aca="false">-Inputs!C53</f>
        <v>-5</v>
      </c>
      <c r="D15" s="30" t="n">
        <f aca="false">-Inputs!D53</f>
        <v>-3</v>
      </c>
    </row>
    <row r="16" customFormat="false" ht="15" hidden="false" customHeight="true" outlineLevel="0" collapsed="false">
      <c r="A16" s="5" t="s">
        <v>222</v>
      </c>
      <c r="B16" s="2"/>
      <c r="C16" s="28" t="n">
        <f aca="false">C8+SUM(C10:C15)</f>
        <v>615</v>
      </c>
      <c r="D16" s="28" t="n">
        <f aca="false">D8+SUM(D10:D15)</f>
        <v>510</v>
      </c>
    </row>
    <row r="17" customFormat="false" ht="15" hidden="false" customHeight="true" outlineLevel="0" collapsed="false">
      <c r="A17" s="34" t="s">
        <v>223</v>
      </c>
      <c r="B17" s="2"/>
      <c r="C17" s="2"/>
      <c r="D17" s="2"/>
    </row>
    <row r="18" customFormat="false" ht="15" hidden="false" customHeight="true" outlineLevel="0" collapsed="false">
      <c r="A18" s="35" t="s">
        <v>96</v>
      </c>
      <c r="B18" s="2"/>
      <c r="C18" s="30" t="n">
        <f aca="false">Inputs!D30-Inputs!C30</f>
        <v>-70</v>
      </c>
      <c r="D18" s="30" t="n">
        <f aca="false">Inputs!E30-Inputs!D30</f>
        <v>-50</v>
      </c>
    </row>
    <row r="19" customFormat="false" ht="15" hidden="false" customHeight="true" outlineLevel="0" collapsed="false">
      <c r="A19" s="35" t="s">
        <v>97</v>
      </c>
      <c r="B19" s="2"/>
      <c r="C19" s="30" t="n">
        <f aca="false">Inputs!D31-Inputs!C31</f>
        <v>-70</v>
      </c>
      <c r="D19" s="30" t="n">
        <f aca="false">Inputs!E31-Inputs!D31</f>
        <v>-60</v>
      </c>
    </row>
    <row r="20" customFormat="false" ht="15" hidden="false" customHeight="true" outlineLevel="0" collapsed="false">
      <c r="A20" s="35" t="s">
        <v>102</v>
      </c>
      <c r="B20" s="2"/>
      <c r="C20" s="30" t="n">
        <f aca="false">Inputs!D34-Inputs!C34</f>
        <v>-7</v>
      </c>
      <c r="D20" s="30" t="n">
        <f aca="false">Inputs!E34-Inputs!D34</f>
        <v>-3</v>
      </c>
    </row>
    <row r="21" customFormat="false" ht="15" hidden="false" customHeight="true" outlineLevel="0" collapsed="false">
      <c r="A21" s="35" t="s">
        <v>105</v>
      </c>
      <c r="B21" s="2"/>
      <c r="C21" s="30" t="n">
        <f aca="false">Inputs!D36-Inputs!C36</f>
        <v>-6</v>
      </c>
      <c r="D21" s="30" t="n">
        <f aca="false">Inputs!E36-Inputs!D36</f>
        <v>-4</v>
      </c>
    </row>
    <row r="22" customFormat="false" ht="15" hidden="false" customHeight="true" outlineLevel="0" collapsed="false">
      <c r="A22" s="35" t="s">
        <v>94</v>
      </c>
      <c r="B22" s="2"/>
      <c r="C22" s="30" t="n">
        <f aca="false">Inputs!D28-Inputs!C28</f>
        <v>-2</v>
      </c>
      <c r="D22" s="30" t="n">
        <f aca="false">Inputs!E28-Inputs!D28</f>
        <v>-3</v>
      </c>
    </row>
    <row r="23" customFormat="false" ht="15" hidden="false" customHeight="true" outlineLevel="0" collapsed="false">
      <c r="A23" s="34" t="s">
        <v>224</v>
      </c>
      <c r="B23" s="2"/>
      <c r="C23" s="2"/>
      <c r="D23" s="2"/>
    </row>
    <row r="24" customFormat="false" ht="15" hidden="false" customHeight="true" outlineLevel="0" collapsed="false">
      <c r="A24" s="35" t="s">
        <v>79</v>
      </c>
      <c r="B24" s="2"/>
      <c r="C24" s="30" t="n">
        <f aca="false">Inputs!C17-Inputs!D17</f>
        <v>55</v>
      </c>
      <c r="D24" s="30" t="n">
        <f aca="false">Inputs!D17-Inputs!E17</f>
        <v>30</v>
      </c>
    </row>
    <row r="25" customFormat="false" ht="15" hidden="false" customHeight="true" outlineLevel="0" collapsed="false">
      <c r="A25" s="35" t="s">
        <v>82</v>
      </c>
      <c r="B25" s="2"/>
      <c r="C25" s="30" t="n">
        <f aca="false">Inputs!C19-Inputs!D19</f>
        <v>15</v>
      </c>
      <c r="D25" s="30" t="n">
        <f aca="false">Inputs!D19-Inputs!E19</f>
        <v>15</v>
      </c>
    </row>
    <row r="26" customFormat="false" ht="15" hidden="false" customHeight="true" outlineLevel="0" collapsed="false">
      <c r="A26" s="35" t="s">
        <v>83</v>
      </c>
      <c r="B26" s="2"/>
      <c r="C26" s="30" t="n">
        <f aca="false">Inputs!C20-Inputs!D20</f>
        <v>3</v>
      </c>
      <c r="D26" s="30" t="n">
        <f aca="false">Inputs!D20-Inputs!E20</f>
        <v>3</v>
      </c>
    </row>
    <row r="27" customFormat="false" ht="15" hidden="false" customHeight="true" outlineLevel="0" collapsed="false">
      <c r="A27" s="35" t="s">
        <v>75</v>
      </c>
      <c r="B27" s="2"/>
      <c r="C27" s="30" t="n">
        <f aca="false">Inputs!C15-Inputs!D15</f>
        <v>5</v>
      </c>
      <c r="D27" s="30" t="n">
        <f aca="false">Inputs!D15-Inputs!E15</f>
        <v>4</v>
      </c>
    </row>
    <row r="28" customFormat="false" ht="15" hidden="false" customHeight="true" outlineLevel="0" collapsed="false">
      <c r="A28" s="5" t="s">
        <v>225</v>
      </c>
      <c r="B28" s="2"/>
      <c r="C28" s="28" t="n">
        <f aca="false">C16+SUM(C18:C27)</f>
        <v>538</v>
      </c>
      <c r="D28" s="28" t="n">
        <f aca="false">D16+SUM(D18:D27)</f>
        <v>442</v>
      </c>
    </row>
    <row r="29" customFormat="false" ht="15" hidden="false" customHeight="true" outlineLevel="0" collapsed="false">
      <c r="A29" s="35" t="s">
        <v>226</v>
      </c>
      <c r="B29" s="36" t="s">
        <v>227</v>
      </c>
      <c r="C29" s="30" t="n">
        <f aca="false">-Workings!C25</f>
        <v>-95</v>
      </c>
      <c r="D29" s="30" t="n">
        <f aca="false">-Workings!D25</f>
        <v>-80</v>
      </c>
    </row>
    <row r="30" customFormat="false" ht="15" hidden="false" customHeight="true" outlineLevel="0" collapsed="false">
      <c r="A30" s="5" t="s">
        <v>228</v>
      </c>
      <c r="B30" s="2"/>
      <c r="C30" s="28" t="n">
        <f aca="false">C28+C29</f>
        <v>443</v>
      </c>
      <c r="D30" s="28" t="n">
        <f aca="false">D28+D29</f>
        <v>362</v>
      </c>
    </row>
    <row r="31" customFormat="false" ht="15" hidden="false" customHeight="true" outlineLevel="0" collapsed="false">
      <c r="A31" s="35" t="s">
        <v>229</v>
      </c>
      <c r="B31" s="2"/>
      <c r="C31" s="30" t="n">
        <f aca="false">Inputs!C62</f>
        <v>-20</v>
      </c>
      <c r="D31" s="30" t="n">
        <f aca="false">Inputs!D62</f>
        <v>0</v>
      </c>
    </row>
    <row r="32" customFormat="false" ht="15" hidden="false" customHeight="true" outlineLevel="0" collapsed="false">
      <c r="A32" s="37" t="s">
        <v>230</v>
      </c>
      <c r="B32" s="38"/>
      <c r="C32" s="39" t="n">
        <f aca="false">C30+C31</f>
        <v>423</v>
      </c>
      <c r="D32" s="39" t="n">
        <f aca="false">D30+D31</f>
        <v>362</v>
      </c>
    </row>
    <row r="33" customFormat="false" ht="15" hidden="false" customHeight="true" outlineLevel="0" collapsed="false">
      <c r="A33" s="2"/>
      <c r="B33" s="2"/>
      <c r="C33" s="2"/>
      <c r="D33" s="2"/>
    </row>
    <row r="34" customFormat="false" ht="15" hidden="false" customHeight="true" outlineLevel="0" collapsed="false">
      <c r="A34" s="20" t="s">
        <v>231</v>
      </c>
      <c r="B34" s="21"/>
      <c r="C34" s="21"/>
      <c r="D34" s="21"/>
    </row>
    <row r="35" customFormat="false" ht="15" hidden="false" customHeight="true" outlineLevel="0" collapsed="false">
      <c r="A35" s="35" t="s">
        <v>232</v>
      </c>
      <c r="B35" s="36" t="s">
        <v>217</v>
      </c>
      <c r="C35" s="30" t="n">
        <f aca="false">-Workings!C11</f>
        <v>-300</v>
      </c>
      <c r="D35" s="30" t="n">
        <f aca="false">-Workings!D11</f>
        <v>-250</v>
      </c>
    </row>
    <row r="36" customFormat="false" ht="15" hidden="false" customHeight="true" outlineLevel="0" collapsed="false">
      <c r="A36" s="35" t="s">
        <v>162</v>
      </c>
      <c r="B36" s="36" t="s">
        <v>217</v>
      </c>
      <c r="C36" s="30" t="n">
        <f aca="false">Workings!C12</f>
        <v>34</v>
      </c>
      <c r="D36" s="30" t="n">
        <f aca="false">Workings!D12</f>
        <v>24</v>
      </c>
    </row>
    <row r="37" customFormat="false" ht="15" hidden="false" customHeight="true" outlineLevel="0" collapsed="false">
      <c r="A37" s="35" t="s">
        <v>233</v>
      </c>
      <c r="B37" s="36" t="s">
        <v>221</v>
      </c>
      <c r="C37" s="30" t="n">
        <f aca="false">-Workings!C18</f>
        <v>-55</v>
      </c>
      <c r="D37" s="30" t="n">
        <f aca="false">-Workings!D18</f>
        <v>-60</v>
      </c>
    </row>
    <row r="38" customFormat="false" ht="15" hidden="false" customHeight="true" outlineLevel="0" collapsed="false">
      <c r="A38" s="35" t="s">
        <v>170</v>
      </c>
      <c r="B38" s="36" t="s">
        <v>221</v>
      </c>
      <c r="C38" s="30" t="n">
        <f aca="false">Workings!C19</f>
        <v>65</v>
      </c>
      <c r="D38" s="30" t="n">
        <f aca="false">Workings!D19</f>
        <v>33</v>
      </c>
    </row>
    <row r="39" customFormat="false" ht="15" hidden="false" customHeight="true" outlineLevel="0" collapsed="false">
      <c r="A39" s="35" t="s">
        <v>234</v>
      </c>
      <c r="B39" s="36" t="s">
        <v>235</v>
      </c>
      <c r="C39" s="30" t="n">
        <f aca="false">Workings!C43</f>
        <v>5</v>
      </c>
      <c r="D39" s="30" t="n">
        <f aca="false">Workings!D43</f>
        <v>-15</v>
      </c>
    </row>
    <row r="40" customFormat="false" ht="15" hidden="false" customHeight="true" outlineLevel="0" collapsed="false">
      <c r="A40" s="35" t="s">
        <v>236</v>
      </c>
      <c r="B40" s="36" t="s">
        <v>235</v>
      </c>
      <c r="C40" s="30" t="n">
        <f aca="false">Workings!C44</f>
        <v>5</v>
      </c>
      <c r="D40" s="30" t="n">
        <f aca="false">Workings!D44</f>
        <v>-10</v>
      </c>
    </row>
    <row r="41" customFormat="false" ht="15" hidden="false" customHeight="true" outlineLevel="0" collapsed="false">
      <c r="A41" s="35" t="s">
        <v>181</v>
      </c>
      <c r="B41" s="36" t="s">
        <v>218</v>
      </c>
      <c r="C41" s="30" t="n">
        <f aca="false">Workings!C29</f>
        <v>13</v>
      </c>
      <c r="D41" s="30" t="n">
        <f aca="false">Workings!D29</f>
        <v>11</v>
      </c>
    </row>
    <row r="42" customFormat="false" ht="15" hidden="false" customHeight="true" outlineLevel="0" collapsed="false">
      <c r="A42" s="35" t="s">
        <v>183</v>
      </c>
      <c r="B42" s="36" t="s">
        <v>218</v>
      </c>
      <c r="C42" s="30" t="n">
        <f aca="false">Workings!C30</f>
        <v>8</v>
      </c>
      <c r="D42" s="30" t="n">
        <f aca="false">Workings!D30</f>
        <v>6</v>
      </c>
    </row>
    <row r="43" customFormat="false" ht="15" hidden="false" customHeight="true" outlineLevel="0" collapsed="false">
      <c r="A43" s="37" t="s">
        <v>237</v>
      </c>
      <c r="B43" s="38"/>
      <c r="C43" s="39" t="n">
        <f aca="false">SUM(C35:C42)</f>
        <v>-225</v>
      </c>
      <c r="D43" s="39" t="n">
        <f aca="false">SUM(D35:D42)</f>
        <v>-261</v>
      </c>
    </row>
    <row r="44" customFormat="false" ht="15" hidden="false" customHeight="true" outlineLevel="0" collapsed="false">
      <c r="A44" s="2"/>
      <c r="B44" s="2"/>
      <c r="C44" s="2"/>
      <c r="D44" s="2"/>
    </row>
    <row r="45" customFormat="false" ht="15" hidden="false" customHeight="true" outlineLevel="0" collapsed="false">
      <c r="A45" s="20" t="s">
        <v>238</v>
      </c>
      <c r="B45" s="21"/>
      <c r="C45" s="21"/>
      <c r="D45" s="21"/>
    </row>
    <row r="46" customFormat="false" ht="15" hidden="false" customHeight="true" outlineLevel="0" collapsed="false">
      <c r="A46" s="35" t="s">
        <v>239</v>
      </c>
      <c r="B46" s="36" t="s">
        <v>240</v>
      </c>
      <c r="C46" s="30" t="n">
        <f aca="false">Workings!C40</f>
        <v>200</v>
      </c>
      <c r="D46" s="30" t="n">
        <f aca="false">Workings!D40</f>
        <v>0</v>
      </c>
    </row>
    <row r="47" customFormat="false" ht="15" hidden="false" customHeight="true" outlineLevel="0" collapsed="false">
      <c r="A47" s="35" t="s">
        <v>241</v>
      </c>
      <c r="B47" s="36" t="s">
        <v>242</v>
      </c>
      <c r="C47" s="30" t="n">
        <f aca="false">Workings!C34</f>
        <v>200</v>
      </c>
      <c r="D47" s="30" t="n">
        <f aca="false">Workings!D34</f>
        <v>100</v>
      </c>
    </row>
    <row r="48" customFormat="false" ht="15" hidden="false" customHeight="true" outlineLevel="0" collapsed="false">
      <c r="A48" s="35" t="s">
        <v>189</v>
      </c>
      <c r="B48" s="36" t="s">
        <v>242</v>
      </c>
      <c r="C48" s="30" t="n">
        <f aca="false">-Workings!C36</f>
        <v>-120</v>
      </c>
      <c r="D48" s="30" t="n">
        <f aca="false">-Workings!D36</f>
        <v>-80</v>
      </c>
    </row>
    <row r="49" customFormat="false" ht="15" hidden="false" customHeight="true" outlineLevel="0" collapsed="false">
      <c r="A49" s="35" t="s">
        <v>191</v>
      </c>
      <c r="B49" s="36" t="s">
        <v>242</v>
      </c>
      <c r="C49" s="30" t="n">
        <f aca="false">Workings!C37</f>
        <v>30</v>
      </c>
      <c r="D49" s="30" t="n">
        <f aca="false">Workings!D37</f>
        <v>-20</v>
      </c>
    </row>
    <row r="50" customFormat="false" ht="15" hidden="false" customHeight="true" outlineLevel="0" collapsed="false">
      <c r="A50" s="35" t="s">
        <v>179</v>
      </c>
      <c r="B50" s="36" t="s">
        <v>218</v>
      </c>
      <c r="C50" s="30" t="n">
        <f aca="false">-Workings!C28</f>
        <v>-60</v>
      </c>
      <c r="D50" s="30" t="n">
        <f aca="false">-Workings!D28</f>
        <v>-53</v>
      </c>
    </row>
    <row r="51" customFormat="false" ht="15" hidden="false" customHeight="true" outlineLevel="0" collapsed="false">
      <c r="A51" s="35" t="s">
        <v>146</v>
      </c>
      <c r="B51" s="2"/>
      <c r="C51" s="30" t="n">
        <f aca="false">-Inputs!C72</f>
        <v>-60</v>
      </c>
      <c r="D51" s="30" t="n">
        <f aca="false">-Inputs!D72</f>
        <v>-50</v>
      </c>
    </row>
    <row r="52" customFormat="false" ht="15" hidden="false" customHeight="true" outlineLevel="0" collapsed="false">
      <c r="A52" s="37" t="s">
        <v>243</v>
      </c>
      <c r="B52" s="38"/>
      <c r="C52" s="39" t="n">
        <f aca="false">SUM(C46:C51)</f>
        <v>190</v>
      </c>
      <c r="D52" s="39" t="n">
        <f aca="false">SUM(D46:D51)</f>
        <v>-103</v>
      </c>
    </row>
    <row r="53" customFormat="false" ht="15" hidden="false" customHeight="true" outlineLevel="0" collapsed="false">
      <c r="A53" s="2"/>
      <c r="B53" s="2"/>
      <c r="C53" s="2"/>
      <c r="D53" s="2"/>
    </row>
    <row r="54" customFormat="false" ht="15" hidden="false" customHeight="true" outlineLevel="0" collapsed="false">
      <c r="A54" s="5" t="s">
        <v>244</v>
      </c>
      <c r="B54" s="2"/>
      <c r="C54" s="29" t="n">
        <f aca="false">C32+C43+C52</f>
        <v>388</v>
      </c>
      <c r="D54" s="29" t="n">
        <f aca="false">D32+D43+D52</f>
        <v>-2</v>
      </c>
    </row>
    <row r="55" customFormat="false" ht="15" hidden="false" customHeight="true" outlineLevel="0" collapsed="false">
      <c r="A55" s="35" t="s">
        <v>245</v>
      </c>
      <c r="B55" s="36" t="s">
        <v>246</v>
      </c>
      <c r="C55" s="30" t="n">
        <f aca="false">Inputs!D32</f>
        <v>88</v>
      </c>
      <c r="D55" s="30" t="n">
        <f aca="false">Inputs!E32</f>
        <v>90</v>
      </c>
    </row>
    <row r="56" customFormat="false" ht="15" hidden="false" customHeight="true" outlineLevel="0" collapsed="false">
      <c r="A56" s="35" t="s">
        <v>247</v>
      </c>
      <c r="B56" s="2"/>
      <c r="C56" s="30" t="n">
        <f aca="false">Inputs!C74</f>
        <v>0</v>
      </c>
      <c r="D56" s="30" t="n">
        <f aca="false">Inputs!D74</f>
        <v>0</v>
      </c>
    </row>
    <row r="57" customFormat="false" ht="15" hidden="false" customHeight="true" outlineLevel="0" collapsed="false">
      <c r="A57" s="37" t="s">
        <v>248</v>
      </c>
      <c r="B57" s="40" t="s">
        <v>246</v>
      </c>
      <c r="C57" s="39" t="n">
        <f aca="false">C54+C55+C56</f>
        <v>476</v>
      </c>
      <c r="D57" s="39" t="n">
        <f aca="false">D54+D55+D56</f>
        <v>88</v>
      </c>
    </row>
    <row r="58" customFormat="false" ht="15" hidden="false" customHeight="true" outlineLevel="0" collapsed="false">
      <c r="A58" s="22" t="s">
        <v>249</v>
      </c>
      <c r="B58" s="2"/>
      <c r="C58" s="30" t="n">
        <f aca="false">Inputs!C32</f>
        <v>476</v>
      </c>
      <c r="D58" s="30" t="n">
        <f aca="false">Inputs!D32</f>
        <v>88</v>
      </c>
    </row>
    <row r="59" customFormat="false" ht="15" hidden="false" customHeight="true" outlineLevel="0" collapsed="false">
      <c r="A59" s="15" t="s">
        <v>250</v>
      </c>
      <c r="B59" s="2"/>
      <c r="C59" s="26" t="n">
        <f aca="false">ROUND(C57-C58,2)</f>
        <v>0</v>
      </c>
      <c r="D59" s="26" t="n">
        <f aca="false">ROUND(D57-D58,2)</f>
        <v>0</v>
      </c>
    </row>
    <row r="60" customFormat="false" ht="15" hidden="false" customHeight="true" outlineLevel="0" collapsed="false">
      <c r="A60" s="5" t="str">
        <f aca="false">IF(AND(C59=0,D59=0,Workings!C54="OK",Workings!D54="OK"),"✔ Statement reconciles with the Balance Sheet and all checks pass","✘ Check Workings – W8 for differences")</f>
        <v>✔ Statement reconciles with the Balance Sheet and all checks pass</v>
      </c>
      <c r="B60" s="2"/>
      <c r="C60" s="2"/>
      <c r="D60" s="2"/>
    </row>
    <row r="61" customFormat="false" ht="15" hidden="false" customHeight="true" outlineLevel="0" collapsed="false">
      <c r="A61" s="2"/>
      <c r="B61" s="2"/>
      <c r="C61" s="2"/>
      <c r="D61" s="2"/>
    </row>
    <row r="62" customFormat="false" ht="15" hidden="false" customHeight="true" outlineLevel="0" collapsed="false">
      <c r="A62" s="20" t="s">
        <v>251</v>
      </c>
      <c r="B62" s="21"/>
      <c r="C62" s="21"/>
      <c r="D62" s="21"/>
    </row>
    <row r="63" customFormat="false" ht="15" hidden="false" customHeight="true" outlineLevel="0" collapsed="false">
      <c r="A63" s="5" t="s">
        <v>252</v>
      </c>
      <c r="B63" s="2"/>
      <c r="C63" s="2"/>
      <c r="D63" s="2"/>
    </row>
    <row r="64" customFormat="false" ht="15" hidden="false" customHeight="true" outlineLevel="0" collapsed="false">
      <c r="A64" s="41" t="str">
        <f aca="false">Inputs!A41</f>
        <v>Cash on hand</v>
      </c>
      <c r="B64" s="2"/>
      <c r="C64" s="30" t="n">
        <f aca="false">Inputs!C41</f>
        <v>6</v>
      </c>
      <c r="D64" s="30" t="n">
        <f aca="false">Inputs!D41</f>
        <v>5</v>
      </c>
    </row>
    <row r="65" customFormat="false" ht="15" hidden="false" customHeight="true" outlineLevel="0" collapsed="false">
      <c r="A65" s="41" t="str">
        <f aca="false">Inputs!A42</f>
        <v>Balances with banks – current accounts</v>
      </c>
      <c r="B65" s="2"/>
      <c r="C65" s="30" t="n">
        <f aca="false">Inputs!C42</f>
        <v>450</v>
      </c>
      <c r="D65" s="30" t="n">
        <f aca="false">Inputs!D42</f>
        <v>68</v>
      </c>
    </row>
    <row r="66" customFormat="false" ht="15" hidden="false" customHeight="true" outlineLevel="0" collapsed="false">
      <c r="A66" s="41" t="str">
        <f aca="false">Inputs!A43</f>
        <v>Deposits with original maturity of 3 months or less</v>
      </c>
      <c r="B66" s="2"/>
      <c r="C66" s="30" t="n">
        <f aca="false">Inputs!C43</f>
        <v>20</v>
      </c>
      <c r="D66" s="30" t="n">
        <f aca="false">Inputs!D43</f>
        <v>15</v>
      </c>
    </row>
    <row r="67" customFormat="false" ht="15" hidden="false" customHeight="true" outlineLevel="0" collapsed="false">
      <c r="A67" s="41" t="str">
        <f aca="false">Inputs!A44</f>
        <v>Cheques / drafts on hand</v>
      </c>
      <c r="B67" s="2"/>
      <c r="C67" s="30" t="n">
        <f aca="false">Inputs!C44</f>
        <v>0</v>
      </c>
      <c r="D67" s="30" t="n">
        <f aca="false">Inputs!D44</f>
        <v>0</v>
      </c>
    </row>
    <row r="68" customFormat="false" ht="15" hidden="false" customHeight="true" outlineLevel="0" collapsed="false">
      <c r="A68" s="5" t="s">
        <v>253</v>
      </c>
      <c r="B68" s="2"/>
      <c r="C68" s="24" t="n">
        <f aca="false">SUM(C64:C67)</f>
        <v>476</v>
      </c>
      <c r="D68" s="24" t="n">
        <f aca="false">SUM(D64:D67)</f>
        <v>88</v>
      </c>
    </row>
    <row r="69" customFormat="false" ht="15" hidden="false" customHeight="true" outlineLevel="0" collapsed="false">
      <c r="A69" s="2"/>
      <c r="B69" s="2"/>
      <c r="C69" s="2"/>
      <c r="D69" s="2"/>
    </row>
    <row r="70" customFormat="false" ht="30" hidden="false" customHeight="true" outlineLevel="0" collapsed="false">
      <c r="A70" s="42" t="s">
        <v>254</v>
      </c>
      <c r="B70" s="42"/>
      <c r="C70" s="42"/>
      <c r="D70" s="42"/>
    </row>
    <row r="71" customFormat="false" ht="30" hidden="false" customHeight="true" outlineLevel="0" collapsed="false">
      <c r="A71" s="42" t="str">
        <f aca="false">"3. Non-cash transaction: Bonus shares of "&amp;TEXT(Inputs!C73,"#,##0.00")&amp;" ("&amp;Inputs!C5&amp;") issued out of reserves during the current year have not been treated as a cash flow (AS 3 para 40)."</f>
        <v>3. Non-cash transaction: Bonus shares of 100.00 (₹ in Lakhs) issued out of reserves during the current year have not been treated as a cash flow (AS 3 para 40).</v>
      </c>
      <c r="B71" s="42"/>
      <c r="C71" s="42"/>
      <c r="D71" s="42"/>
    </row>
    <row r="72" customFormat="false" ht="30" hidden="false" customHeight="true" outlineLevel="0" collapsed="false">
      <c r="A72" s="42" t="s">
        <v>255</v>
      </c>
      <c r="B72" s="42"/>
      <c r="C72" s="42"/>
      <c r="D72" s="42"/>
    </row>
    <row r="73" customFormat="false" ht="30" hidden="false" customHeight="true" outlineLevel="0" collapsed="false">
      <c r="A73" s="42" t="s">
        <v>256</v>
      </c>
      <c r="B73" s="42"/>
      <c r="C73" s="42"/>
      <c r="D73" s="42"/>
    </row>
    <row r="74" customFormat="false" ht="30" hidden="false" customHeight="true" outlineLevel="0" collapsed="false">
      <c r="A74" s="42" t="s">
        <v>257</v>
      </c>
      <c r="B74" s="42"/>
      <c r="C74" s="42"/>
      <c r="D74" s="42"/>
    </row>
    <row r="75" customFormat="false" ht="15" hidden="false" customHeight="true" outlineLevel="0" collapsed="false">
      <c r="A75" s="2"/>
      <c r="B75" s="2"/>
      <c r="C75" s="2"/>
      <c r="D75" s="2"/>
    </row>
    <row r="76" customFormat="false" ht="15" hidden="false" customHeight="true" outlineLevel="0" collapsed="false">
      <c r="A76" s="22" t="s">
        <v>258</v>
      </c>
      <c r="B76" s="2"/>
      <c r="C76" s="22" t="str">
        <f aca="false">"For and on behalf of the Board of "&amp;Inputs!C4</f>
        <v>For and on behalf of the Board of ABC Private Limited</v>
      </c>
      <c r="D76" s="2"/>
    </row>
    <row r="77" customFormat="false" ht="15" hidden="false" customHeight="true" outlineLevel="0" collapsed="false">
      <c r="A77" s="2"/>
      <c r="B77" s="2"/>
      <c r="C77" s="2"/>
      <c r="D77" s="2"/>
    </row>
    <row r="78" customFormat="false" ht="15" hidden="false" customHeight="true" outlineLevel="0" collapsed="false">
      <c r="A78" s="2"/>
      <c r="B78" s="2"/>
      <c r="C78" s="2"/>
      <c r="D78" s="2"/>
    </row>
    <row r="79" customFormat="false" ht="15" hidden="false" customHeight="true" outlineLevel="0" collapsed="false">
      <c r="A79" s="22" t="s">
        <v>259</v>
      </c>
      <c r="B79" s="2"/>
      <c r="C79" s="22" t="s">
        <v>260</v>
      </c>
      <c r="D79" s="2"/>
    </row>
    <row r="80" customFormat="false" ht="15" hidden="false" customHeight="true" outlineLevel="0" collapsed="false">
      <c r="A80" s="22" t="s">
        <v>261</v>
      </c>
      <c r="B80" s="2"/>
      <c r="C80" s="22" t="s">
        <v>260</v>
      </c>
      <c r="D80" s="2"/>
    </row>
  </sheetData>
  <mergeCells count="5">
    <mergeCell ref="A70:D70"/>
    <mergeCell ref="A71:D71"/>
    <mergeCell ref="A72:D72"/>
    <mergeCell ref="A73:D73"/>
    <mergeCell ref="A74:D74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43" t="s">
        <v>262</v>
      </c>
    </row>
    <row r="4" customFormat="false" ht="15" hidden="false" customHeight="false" outlineLevel="0" collapsed="false">
      <c r="B4" s="44" t="s">
        <v>263</v>
      </c>
    </row>
    <row r="5" customFormat="false" ht="23.85" hidden="false" customHeight="false" outlineLevel="0" collapsed="false">
      <c r="B5" s="45" t="s">
        <v>264</v>
      </c>
    </row>
    <row r="6" customFormat="false" ht="23.85" hidden="false" customHeight="false" outlineLevel="0" collapsed="false">
      <c r="B6" s="45" t="s">
        <v>265</v>
      </c>
    </row>
    <row r="7" customFormat="false" ht="15" hidden="false" customHeight="false" outlineLevel="0" collapsed="false">
      <c r="B7" s="45" t="s">
        <v>266</v>
      </c>
    </row>
    <row r="9" customFormat="false" ht="15" hidden="false" customHeight="false" outlineLevel="0" collapsed="false">
      <c r="B9" s="44" t="s">
        <v>267</v>
      </c>
    </row>
    <row r="10" customFormat="false" ht="15" hidden="false" customHeight="false" outlineLevel="0" collapsed="false">
      <c r="B10" s="46" t="s">
        <v>268</v>
      </c>
    </row>
    <row r="12" customFormat="false" ht="15" hidden="false" customHeight="false" outlineLevel="0" collapsed="false">
      <c r="B12" s="47" t="s">
        <v>269</v>
      </c>
    </row>
  </sheetData>
  <hyperlinks>
    <hyperlink ref="B10" r:id="rId1" display="Get it at https://pblab.in/templates/cash-flow-statement-as3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2026-10-12T15:53:07Z</dcterms:created>
  <dc:creator>PB Lab</dc:creator>
  <dc:description/>
  <cp:keywords>PB Lab pblab.in Excel template India</cp:keywords>
  <dc:language>en-US</dc:language>
  <cp:lastModifiedBy/>
  <dcterms:modified xsi:type="dcterms:W3CDTF">2026-10-12T15:53:19Z</dcterms:modified>
  <cp:revision>0</cp:revision>
  <dc:subject>Indirect &amp; direct method cash flow statement for Indian companies, linked to Balance Sheet and P&amp;L, with built-in reconciliation checks.</dc:subject>
  <dc:title>Cash Flow Statement – AS 3 &amp; Ind AS 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