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Calculator" sheetId="2" state="visible" r:id="rId4"/>
    <sheet name="Register" sheetId="3" state="visible" r:id="rId5"/>
    <sheet name="Get Pro"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<sst xmlns="http://schemas.openxmlformats.org/spreadsheetml/2006/main" count="151" uniqueCount="138">
  <si>
    <t xml:space="preserve">Gratuity Calculator &amp; Register</t>
  </si>
  <si>
    <t xml:space="preserve">Gratuity under the Code on Social Security, 2020 (and the Payment of Gratuity Act, 1972 for earlier service): eligibility, years counted, 15/26 formula, ₹20 lakh ceiling, tax-exempt part and the company-wide liability.</t>
  </si>
  <si>
    <t xml:space="preserve">Edition</t>
  </si>
  <si>
    <t xml:space="preserve">FREE EDITION – Pro sheets listed below are available in the Pro edition</t>
  </si>
  <si>
    <t xml:space="preserve">Status</t>
  </si>
  <si>
    <t xml:space="preserve">What this template does</t>
  </si>
  <si>
    <t xml:space="preserve">Calculates gratuity for one employee and keeps a register of the gratuity liability for all staff. It checks eligibility (five years for permanent employees, one year for fixed-term employees, none on death or disablement), counts years of service with the six-month rule, applies the 15/26 formula on last drawn wages and the ₹20 lakh ceiling, and splits the amount into the tax-exempt and taxable parts.</t>
  </si>
  <si>
    <t xml:space="preserve">How to use</t>
  </si>
  <si>
    <t xml:space="preserve">1. Calculator</t>
  </si>
  <si>
    <t xml:space="preserve">Enter the employee, dates, last drawn monthly wages (Basic + DA), employment type and reason for leaving.</t>
  </si>
  <si>
    <t xml:space="preserve">2. Register</t>
  </si>
  <si>
    <t xml:space="preserve">Set the as-on date (usually 31 March) and list employees with date of birth, joining date, wages and type. The register shows accrued gratuity, what is payable today and who is close to five years.</t>
  </si>
  <si>
    <t xml:space="preserve">3. Year end</t>
  </si>
  <si>
    <t xml:space="preserve">Use the register total as a simple provision, or the Pro Provision Estimate for a discounted figure.</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</si>
  <si>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</si>
  <si>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</si>
  <si>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</si>
  <si>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</si>
  <si>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</si>
  <si>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</si>
  <si>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</si>
  <si>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</si>
  <si>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</si>
  <si>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</si>
  <si>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Law</t>
  </si>
  <si>
    <t xml:space="preserve">Gratuity is now covered by the Code on Social Security, 2020, in force from 21 November 2025, which also gives fixed-term employees gratuity after one year. Service before that date is under the Payment of Gratuity Act, 1972; the last drawn wages under the new definition set the amount.</t>
  </si>
  <si>
    <t xml:space="preserve">Formula</t>
  </si>
  <si>
    <t xml:space="preserve">15 days' wages for each completed year of service (or part of a year over six months): monthly wages × 15 ÷ 26 × years. Maximum ₹20 lakh.</t>
  </si>
  <si>
    <t xml:space="preserve">Tax</t>
  </si>
  <si>
    <t xml:space="preserve">For private-sector employees the exempt amount is the least of the formula amount, the actual gratuity and ₹20 lakh (lifetime). The rest is taxed as salary.</t>
  </si>
  <si>
    <t xml:space="preserve">Capacity</t>
  </si>
  <si>
    <t xml:space="preserve">200 employees in the register.</t>
  </si>
  <si>
    <t xml:space="preserve">Assumptions in the sample data</t>
  </si>
  <si>
    <t xml:space="preserve">A quality inspector who joined in March 2018 and resigns on 31 October 2026 on ₹32,500 monthly wages, plus a 9-person register as on 31 March 2027.</t>
  </si>
  <si>
    <t xml:space="preserve">Pro edition includes</t>
  </si>
  <si>
    <t xml:space="preserve">✔</t>
  </si>
  <si>
    <t xml:space="preserve">Provision Estimate – projected-unit-credit style year-end provision for every employee (discount rate, salary escalation, attrition, retirement age) with the provision movement and expense for the year</t>
  </si>
  <si>
    <t xml:space="preserve">Gratuity Statement – print-ready settlement statement for the employee in the calculator, with the working, tax-exempt part and payment date</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</si>
  <si>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</si>
  <si>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</si>
  <si>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</si>
  <si>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</si>
  <si>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</si>
  <si>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</si>
  <si>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</si>
  <si>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</si>
  <si>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</si>
  <si>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</si>
  <si>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</si>
  <si>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</si>
  <si>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Gratuity calculator – one employee</t>
  </si>
  <si>
    <t xml:space="preserve">PB Lab · pblab.in/templates</t>
  </si>
  <si>
    <t xml:space="preserve">Blue cells are inputs.</t>
  </si>
  <si>
    <t xml:space="preserve">Employee</t>
  </si>
  <si>
    <t xml:space="preserve">Employee name</t>
  </si>
  <si>
    <t xml:space="preserve">Imran Khan</t>
  </si>
  <si>
    <t xml:space="preserve">Date of joining</t>
  </si>
  <si>
    <t xml:space="preserve">Last working day (or as-on date)</t>
  </si>
  <si>
    <t xml:space="preserve">Last drawn monthly wages (Basic + DA)</t>
  </si>
  <si>
    <t xml:space="preserve">Wages as defined in the labour codes – allowances above 50% of pay are added back.</t>
  </si>
  <si>
    <t xml:space="preserve">Employment type</t>
  </si>
  <si>
    <t xml:space="preserve">Permanent</t>
  </si>
  <si>
    <t xml:space="preserve">Reason for leaving</t>
  </si>
  <si>
    <t xml:space="preserve">Resignation</t>
  </si>
  <si>
    <t xml:space="preserve">Rules (inputs – change only if your policy or the law differs)</t>
  </si>
  <si>
    <t xml:space="preserve">Minimum service – permanent employees (years)</t>
  </si>
  <si>
    <t xml:space="preserve">Not needed on death or disablement.</t>
  </si>
  <si>
    <t xml:space="preserve">Minimum service – fixed-term employees (years)</t>
  </si>
  <si>
    <t xml:space="preserve">Code on Social Security, 2020: fixed-term employees qualify after one year, pro-rata.</t>
  </si>
  <si>
    <t xml:space="preserve">Days of wages per year of service</t>
  </si>
  <si>
    <t xml:space="preserve">Divisor (working days in a month)</t>
  </si>
  <si>
    <t xml:space="preserve">15/26 is the usual formula for monthly-paid employees; use 30 for employers not covered by the gratuity law.</t>
  </si>
  <si>
    <t xml:space="preserve">Maximum gratuity payable (₹)</t>
  </si>
  <si>
    <t xml:space="preserve">Current statutory ceiling: ₹20 lakh.</t>
  </si>
  <si>
    <t xml:space="preserve">Fixed-term service counted as</t>
  </si>
  <si>
    <t xml:space="preserve">Exact (pro-rata)</t>
  </si>
  <si>
    <t xml:space="preserve">Income tax</t>
  </si>
  <si>
    <t xml:space="preserve">Tax-free limit (₹, lifetime)</t>
  </si>
  <si>
    <t xml:space="preserve">Private-sector employees: least of the formula amount, the actual gratuity and ₹20 lakh. Government employees: fully exempt.</t>
  </si>
  <si>
    <t xml:space="preserve">Exemption already used with earlier employers (₹)</t>
  </si>
  <si>
    <t xml:space="preserve">Result</t>
  </si>
  <si>
    <t xml:space="preserve">Service – completed years</t>
  </si>
  <si>
    <t xml:space="preserve">Service – extra months</t>
  </si>
  <si>
    <t xml:space="preserve">Service – extra days</t>
  </si>
  <si>
    <t xml:space="preserve">Service in years (exact)</t>
  </si>
  <si>
    <t xml:space="preserve">Years counted for gratuity</t>
  </si>
  <si>
    <t xml:space="preserve">A part-year of more than six months counts as a full year.</t>
  </si>
  <si>
    <t xml:space="preserve">Eligible for gratuity?</t>
  </si>
  <si>
    <t xml:space="preserve">Some courts treat 4 years and 240 days as 5 years of continuous service – take advice in borderline cases.</t>
  </si>
  <si>
    <t xml:space="preserve">Formula amount (wages × days ÷ divisor × years)</t>
  </si>
  <si>
    <t xml:space="preserve">Gratuity payable</t>
  </si>
  <si>
    <t xml:space="preserve">Tax-exempt part</t>
  </si>
  <si>
    <t xml:space="preserve">Taxable part (add to salary income)</t>
  </si>
  <si>
    <t xml:space="preserve">Pay by (within 30 days of becoming payable)</t>
  </si>
  <si>
    <t xml:space="preserve">Interest is payable on delayed gratuity.</t>
  </si>
  <si>
    <t xml:space="preserve">Gratuity register – liability for all employees</t>
  </si>
  <si>
    <t xml:space="preserve">Accrued gratuity as on the date below, before any discounting. Use it for the year-end provision or to see who is about to qualify.</t>
  </si>
  <si>
    <t xml:space="preserve">As on</t>
  </si>
  <si>
    <t xml:space="preserve">Emp ID</t>
  </si>
  <si>
    <t xml:space="preserve">Name</t>
  </si>
  <si>
    <t xml:space="preserve">Date of birth</t>
  </si>
  <si>
    <t xml:space="preserve">Monthly wages</t>
  </si>
  <si>
    <t xml:space="preserve">Type</t>
  </si>
  <si>
    <t xml:space="preserve">Service (years)</t>
  </si>
  <si>
    <t xml:space="preserve">Years counted</t>
  </si>
  <si>
    <t xml:space="preserve">Eligible today?</t>
  </si>
  <si>
    <t xml:space="preserve">Accrued gratuity</t>
  </si>
  <si>
    <t xml:space="preserve">Payable if leaving today</t>
  </si>
  <si>
    <t xml:space="preserve">Years to 5</t>
  </si>
  <si>
    <t xml:space="preserve">Over ceiling?</t>
  </si>
  <si>
    <t xml:space="preserve">E001</t>
  </si>
  <si>
    <t xml:space="preserve">Anil Sharma</t>
  </si>
  <si>
    <t xml:space="preserve">E002</t>
  </si>
  <si>
    <t xml:space="preserve">Kavita Sahu</t>
  </si>
  <si>
    <t xml:space="preserve">E003</t>
  </si>
  <si>
    <t xml:space="preserve">Rohit Verma</t>
  </si>
  <si>
    <t xml:space="preserve">E004</t>
  </si>
  <si>
    <t xml:space="preserve">Sunita Dewangan</t>
  </si>
  <si>
    <t xml:space="preserve">E005</t>
  </si>
  <si>
    <t xml:space="preserve">E006</t>
  </si>
  <si>
    <t xml:space="preserve">Priya Nair</t>
  </si>
  <si>
    <t xml:space="preserve">E007</t>
  </si>
  <si>
    <t xml:space="preserve">Deepak Yadav</t>
  </si>
  <si>
    <t xml:space="preserve">E008</t>
  </si>
  <si>
    <t xml:space="preserve">Neha Agrawal</t>
  </si>
  <si>
    <t xml:space="preserve">Fixed-term</t>
  </si>
  <si>
    <t xml:space="preserve">E009</t>
  </si>
  <si>
    <t xml:space="preserve">Arvind Joshi</t>
  </si>
  <si>
    <t xml:space="preserve">Total</t>
  </si>
  <si>
    <t xml:space="preserve">Employees counted</t>
  </si>
  <si>
    <t xml:space="preserve">Upgrade to Gratuity Calculator &amp; Register – Pro</t>
  </si>
  <si>
    <t xml:space="preserve">The Pro edition adds:</t>
  </si>
  <si>
    <t xml:space="preserve">✔  Provision Estimate – projected-unit-credit style year-end provision for every employee (discount rate, salary escalation, attrition, retirement age) with the provision movement and expense for the year</t>
  </si>
  <si>
    <t xml:space="preserve">✔  Gratuity Statement – print-ready settlement statement for the employee in the calculator, with the working, tax-exempt part and payment date</t>
  </si>
  <si>
    <t xml:space="preserve">✔  Free updates and priority email support</t>
  </si>
  <si>
    <t xml:space="preserve">Price: ₹19 (regular ₹99) – one-time payment, instant download</t>
  </si>
  <si>
    <t xml:space="preserve">Get it at https://pblab.in/templates/gratuity-calculator</t>
  </si>
  <si>
    <t xml:space="preserve">Questions? support@pblab.in · https://pblab.in/contact</t>
  </si>
</sst>
</file>

<file path=xl/styles.xml><?xml version="1.0" encoding="utf-8"?>
<styleSheet xmlns="http://schemas.openxmlformats.org/spreadsheetml/2006/main">
  <numFmts count="5">
    <numFmt numFmtId="164" formatCode="General"/>
    <numFmt numFmtId="165" formatCode="dd\-mmm\-yyyy"/>
    <numFmt numFmtId="166" formatCode="#,##0;\(#,##0\);\-"/>
    <numFmt numFmtId="167" formatCode="0"/>
    <numFmt numFmtId="168" formatCode="0.00"/>
  </numFmts>
  <fonts count="18">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6"/>
      <color rgb="FFC65911"/>
      <name val="Arial"/>
      <family val="0"/>
      <charset val="1"/>
    </font>
    <font>
      <b val="true"/>
      <u val="single"/>
      <sz val="11"/>
      <color rgb="FF0563C1"/>
      <name val="Arial"/>
      <family val="0"/>
      <charset val="1"/>
    </font>
  </fonts>
  <fills count="7">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D9E1F2"/>
        <bgColor rgb="FFE2EFDA"/>
      </patternFill>
    </fill>
    <fill>
      <patternFill patternType="solid">
        <fgColor rgb="FFE2EFDA"/>
        <bgColor rgb="FFD9E1F2"/>
      </patternFill>
    </fill>
    <fill>
      <patternFill patternType="solid">
        <fgColor rgb="FF1F3864"/>
        <bgColor rgb="FF333333"/>
      </patternFill>
    </fill>
  </fills>
  <borders count="3">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6" fontId="6" fillId="5"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5" fillId="6" borderId="0" xfId="0" applyFont="true" applyBorder="false" applyAlignment="true" applyProtection="false">
      <alignment horizontal="left" vertical="center" textRotation="0" wrapText="true" indent="0" shrinkToFit="false"/>
      <protection locked="true" hidden="false"/>
    </xf>
    <xf numFmtId="164" fontId="15" fillId="6" borderId="0" xfId="0" applyFont="true" applyBorder="fals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8" fontId="12" fillId="0"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5" fontId="11" fillId="2" borderId="1" xfId="0" applyFont="true" applyBorder="true" applyAlignment="true" applyProtection="false">
      <alignment horizontal="general" vertical="bottom" textRotation="0" wrapText="false" indent="0" shrinkToFit="false"/>
      <protection locked="true" hidden="false"/>
    </xf>
    <xf numFmtId="166" fontId="11" fillId="2" borderId="1" xfId="0" applyFont="true" applyBorder="true" applyAlignment="tru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FC7CE"/>
        </patternFill>
      </fill>
    </dxf>
    <dxf>
      <font>
        <name val="Arial"/>
        <charset val="1"/>
        <family val="0"/>
        <color rgb="FF9C0006"/>
      </font>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E2EFDA"/>
      <rgbColor rgb="FFFCE4D6"/>
      <rgbColor rgb="FF99CCFF"/>
      <rgbColor rgb="FFFF99CC"/>
      <rgbColor rgb="FFCC99FF"/>
      <rgbColor rgb="FFFFC7CE"/>
      <rgbColor rgb="FF3366FF"/>
      <rgbColor rgb="FF33CCCC"/>
      <rgbColor rgb="FF99CC00"/>
      <rgbColor rgb="FFFFC000"/>
      <rgbColor rgb="FFFF9900"/>
      <rgbColor rgb="FFC65911"/>
      <rgbColor rgb="FF595959"/>
      <rgbColor rgb="FF70AD47"/>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pblab.in/templates/gratuity-calculato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 "&amp;Calculator!$B$5&amp;": "&amp;IF(Calculator!$B$28="Yes","gratuity ₹"&amp;TEXT(Calculator!$B$30,"#,##0")&amp;" for "&amp;TEXT(Calculator!$B$27,"0.##")&amp;" years","not eligible yet")&amp;" · register liability ₹"&amp;TEXT(Register!J206,"#,##0")</f>
        <v>✔ Imran Khan: gratuity ₹168,750 for 9 years · register liability ₹1,659,167</v>
      </c>
    </row>
    <row r="7" customFormat="false" ht="15" hidden="false" customHeight="true" outlineLevel="0" collapsed="false">
      <c r="B7" s="7" t="s">
        <v>5</v>
      </c>
    </row>
    <row r="8" customFormat="false" ht="69.75" hidden="false" customHeight="true" outlineLevel="0" collapsed="false">
      <c r="B8" s="8"/>
      <c r="C8" s="8" t="s">
        <v>6</v>
      </c>
    </row>
    <row r="10" customFormat="false" ht="15" hidden="false" customHeight="true" outlineLevel="0" collapsed="false">
      <c r="B10" s="7" t="s">
        <v>7</v>
      </c>
    </row>
    <row r="11" customFormat="false" ht="27.75" hidden="false" customHeight="true" outlineLevel="0" collapsed="false">
      <c r="B11" s="9" t="s">
        <v>8</v>
      </c>
      <c r="C11" s="8" t="s">
        <v>9</v>
      </c>
    </row>
    <row r="12" customFormat="false" ht="27.75" hidden="false" customHeight="true" outlineLevel="0" collapsed="false">
      <c r="B12" s="9" t="s">
        <v>10</v>
      </c>
      <c r="C12" s="8" t="s">
        <v>11</v>
      </c>
    </row>
    <row r="13" customFormat="false" ht="27.75" hidden="false" customHeight="true" outlineLevel="0" collapsed="false">
      <c r="B13" s="9" t="s">
        <v>12</v>
      </c>
      <c r="C13" s="8" t="s">
        <v>13</v>
      </c>
    </row>
    <row r="15" customFormat="false" ht="15" hidden="false" customHeight="true" outlineLevel="0" collapsed="false">
      <c r="B15" s="7" t="s">
        <v>14</v>
      </c>
    </row>
    <row r="16" customFormat="false" ht="15" hidden="false" customHeight="true" outlineLevel="0" collapsed="false">
      <c r="B16" s="10" t="s">
        <v>15</v>
      </c>
      <c r="C16" s="8" t="s">
        <v>16</v>
      </c>
    </row>
    <row r="17" customFormat="false" ht="15" hidden="false" customHeight="true" outlineLevel="0" collapsed="false">
      <c r="B17" s="9" t="s">
        <v>17</v>
      </c>
      <c r="C17" s="8" t="s">
        <v>18</v>
      </c>
    </row>
    <row r="18" customFormat="false" ht="15" hidden="false" customHeight="true" outlineLevel="0" collapsed="false">
      <c r="B18" s="11" t="s">
        <v>19</v>
      </c>
      <c r="C18" s="8" t="s">
        <v>20</v>
      </c>
    </row>
    <row r="19" customFormat="false" ht="15" hidden="false" customHeight="true" outlineLevel="0" collapsed="false">
      <c r="B19" s="12" t="s">
        <v>21</v>
      </c>
      <c r="C19" s="8" t="s">
        <v>22</v>
      </c>
    </row>
    <row r="21" customFormat="false" ht="15" hidden="false" customHeight="true" outlineLevel="0" collapsed="false">
      <c r="B21" s="7" t="s">
        <v>23</v>
      </c>
    </row>
    <row r="22" customFormat="false" ht="42" hidden="false" customHeight="true" outlineLevel="0" collapsed="false">
      <c r="B22" s="9" t="s">
        <v>24</v>
      </c>
      <c r="C22" s="8" t="s">
        <v>25</v>
      </c>
    </row>
    <row r="23" customFormat="false" ht="27.75" hidden="false" customHeight="true" outlineLevel="0" collapsed="false">
      <c r="B23" s="9" t="s">
        <v>26</v>
      </c>
      <c r="C23" s="8" t="s">
        <v>27</v>
      </c>
    </row>
    <row r="24" customFormat="false" ht="27.75" hidden="false" customHeight="true" outlineLevel="0" collapsed="false">
      <c r="B24" s="9" t="s">
        <v>28</v>
      </c>
      <c r="C24" s="8" t="s">
        <v>29</v>
      </c>
    </row>
    <row r="25" customFormat="false" ht="15" hidden="false" customHeight="true" outlineLevel="0" collapsed="false">
      <c r="B25" s="9" t="s">
        <v>30</v>
      </c>
      <c r="C25" s="8" t="s">
        <v>31</v>
      </c>
    </row>
    <row r="27" customFormat="false" ht="15" hidden="false" customHeight="true" outlineLevel="0" collapsed="false">
      <c r="B27" s="7" t="s">
        <v>32</v>
      </c>
    </row>
    <row r="28" customFormat="false" ht="27.75" hidden="false" customHeight="true" outlineLevel="0" collapsed="false">
      <c r="B28" s="8"/>
      <c r="C28" s="8" t="s">
        <v>33</v>
      </c>
    </row>
    <row r="30" customFormat="false" ht="15" hidden="false" customHeight="true" outlineLevel="0" collapsed="false">
      <c r="B30" s="7" t="s">
        <v>34</v>
      </c>
    </row>
    <row r="31" customFormat="false" ht="42" hidden="false" customHeight="true" outlineLevel="0" collapsed="false">
      <c r="B31" s="9" t="s">
        <v>35</v>
      </c>
      <c r="C31" s="8" t="s">
        <v>36</v>
      </c>
    </row>
    <row r="32" customFormat="false" ht="27.75" hidden="false" customHeight="true" outlineLevel="0" collapsed="false">
      <c r="B32" s="9" t="s">
        <v>35</v>
      </c>
      <c r="C32" s="8" t="s">
        <v>37</v>
      </c>
    </row>
    <row r="33" customFormat="false" ht="15" hidden="false" customHeight="true" outlineLevel="0" collapsed="false">
      <c r="B33" s="9" t="s">
        <v>35</v>
      </c>
      <c r="C33" s="8" t="s">
        <v>38</v>
      </c>
    </row>
    <row r="35" customFormat="false" ht="15" hidden="false" customHeight="true" outlineLevel="0" collapsed="false">
      <c r="B35" s="7" t="s">
        <v>39</v>
      </c>
    </row>
    <row r="36" customFormat="false" ht="15" hidden="false" customHeight="true" outlineLevel="0" collapsed="false">
      <c r="B36" s="9" t="s">
        <v>40</v>
      </c>
      <c r="C36" s="8" t="s">
        <v>41</v>
      </c>
    </row>
    <row r="37" customFormat="false" ht="15" hidden="false" customHeight="true" outlineLevel="0" collapsed="false">
      <c r="B37" s="9" t="s">
        <v>42</v>
      </c>
      <c r="C37" s="8" t="s">
        <v>43</v>
      </c>
    </row>
    <row r="38" customFormat="false" ht="15" hidden="false" customHeight="true" outlineLevel="0" collapsed="false">
      <c r="B38" s="9" t="s">
        <v>44</v>
      </c>
      <c r="C38" s="8" t="s">
        <v>45</v>
      </c>
    </row>
    <row r="39" customFormat="false" ht="27.75" hidden="false" customHeight="true" outlineLevel="0" collapsed="false">
      <c r="B39" s="9" t="s">
        <v>46</v>
      </c>
      <c r="C39" s="8" t="s">
        <v>47</v>
      </c>
    </row>
    <row r="40" customFormat="false" ht="27.75" hidden="false" customHeight="true" outlineLevel="0" collapsed="false">
      <c r="B40" s="9" t="s">
        <v>48</v>
      </c>
      <c r="C40" s="8" t="s">
        <v>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2" min="2" style="1" width="18"/>
    <col collapsed="false" customWidth="true" hidden="false" outlineLevel="0" max="3" min="3" style="1" width="3"/>
    <col collapsed="false" customWidth="true" hidden="false" outlineLevel="0" max="4" min="4" style="1" width="72"/>
  </cols>
  <sheetData>
    <row r="1" customFormat="false" ht="21.75" hidden="false" customHeight="true" outlineLevel="0" collapsed="false">
      <c r="A1" s="13" t="s">
        <v>50</v>
      </c>
      <c r="D1" s="14" t="s">
        <v>51</v>
      </c>
    </row>
    <row r="2" customFormat="false" ht="15" hidden="false" customHeight="true" outlineLevel="0" collapsed="false">
      <c r="A2" s="3" t="s">
        <v>52</v>
      </c>
    </row>
    <row r="4" customFormat="false" ht="15" hidden="false" customHeight="true" outlineLevel="0" collapsed="false">
      <c r="A4" s="15" t="s">
        <v>53</v>
      </c>
      <c r="B4" s="16"/>
      <c r="C4" s="16"/>
      <c r="D4" s="16"/>
    </row>
    <row r="5" customFormat="false" ht="15" hidden="false" customHeight="true" outlineLevel="0" collapsed="false">
      <c r="A5" s="17" t="s">
        <v>54</v>
      </c>
      <c r="B5" s="18" t="s">
        <v>55</v>
      </c>
    </row>
    <row r="6" customFormat="false" ht="15" hidden="false" customHeight="true" outlineLevel="0" collapsed="false">
      <c r="A6" s="17" t="s">
        <v>56</v>
      </c>
      <c r="B6" s="19" t="n">
        <v>43171</v>
      </c>
    </row>
    <row r="7" customFormat="false" ht="15" hidden="false" customHeight="true" outlineLevel="0" collapsed="false">
      <c r="A7" s="17" t="s">
        <v>57</v>
      </c>
      <c r="B7" s="19" t="n">
        <v>46326</v>
      </c>
    </row>
    <row r="8" customFormat="false" ht="15" hidden="false" customHeight="true" outlineLevel="0" collapsed="false">
      <c r="A8" s="17" t="s">
        <v>58</v>
      </c>
      <c r="B8" s="20" t="n">
        <v>32500</v>
      </c>
      <c r="D8" s="3" t="s">
        <v>59</v>
      </c>
    </row>
    <row r="9" customFormat="false" ht="15" hidden="false" customHeight="true" outlineLevel="0" collapsed="false">
      <c r="A9" s="17" t="s">
        <v>60</v>
      </c>
      <c r="B9" s="18" t="s">
        <v>61</v>
      </c>
    </row>
    <row r="10" customFormat="false" ht="15" hidden="false" customHeight="true" outlineLevel="0" collapsed="false">
      <c r="A10" s="17" t="s">
        <v>62</v>
      </c>
      <c r="B10" s="18" t="s">
        <v>63</v>
      </c>
    </row>
    <row r="11" customFormat="false" ht="15" hidden="false" customHeight="true" outlineLevel="0" collapsed="false">
      <c r="A11" s="15" t="s">
        <v>64</v>
      </c>
      <c r="B11" s="16"/>
      <c r="C11" s="16"/>
      <c r="D11" s="16"/>
    </row>
    <row r="12" customFormat="false" ht="15" hidden="false" customHeight="true" outlineLevel="0" collapsed="false">
      <c r="A12" s="17" t="s">
        <v>65</v>
      </c>
      <c r="B12" s="21" t="n">
        <v>5</v>
      </c>
      <c r="D12" s="3" t="s">
        <v>66</v>
      </c>
    </row>
    <row r="13" customFormat="false" ht="15" hidden="false" customHeight="true" outlineLevel="0" collapsed="false">
      <c r="A13" s="17" t="s">
        <v>67</v>
      </c>
      <c r="B13" s="21" t="n">
        <v>1</v>
      </c>
      <c r="D13" s="3" t="s">
        <v>68</v>
      </c>
    </row>
    <row r="14" customFormat="false" ht="15" hidden="false" customHeight="true" outlineLevel="0" collapsed="false">
      <c r="A14" s="17" t="s">
        <v>69</v>
      </c>
      <c r="B14" s="21" t="n">
        <v>15</v>
      </c>
    </row>
    <row r="15" customFormat="false" ht="15" hidden="false" customHeight="true" outlineLevel="0" collapsed="false">
      <c r="A15" s="17" t="s">
        <v>70</v>
      </c>
      <c r="B15" s="21" t="n">
        <v>26</v>
      </c>
      <c r="D15" s="3" t="s">
        <v>71</v>
      </c>
    </row>
    <row r="16" customFormat="false" ht="15" hidden="false" customHeight="true" outlineLevel="0" collapsed="false">
      <c r="A16" s="17" t="s">
        <v>72</v>
      </c>
      <c r="B16" s="20" t="n">
        <v>2000000</v>
      </c>
      <c r="D16" s="3" t="s">
        <v>73</v>
      </c>
    </row>
    <row r="17" customFormat="false" ht="15" hidden="false" customHeight="true" outlineLevel="0" collapsed="false">
      <c r="A17" s="17" t="s">
        <v>74</v>
      </c>
      <c r="B17" s="18" t="s">
        <v>75</v>
      </c>
    </row>
    <row r="18" customFormat="false" ht="15" hidden="false" customHeight="true" outlineLevel="0" collapsed="false">
      <c r="A18" s="15" t="s">
        <v>76</v>
      </c>
      <c r="B18" s="16"/>
      <c r="C18" s="16"/>
      <c r="D18" s="16"/>
    </row>
    <row r="19" customFormat="false" ht="15" hidden="false" customHeight="true" outlineLevel="0" collapsed="false">
      <c r="A19" s="17" t="s">
        <v>77</v>
      </c>
      <c r="B19" s="20" t="n">
        <v>2000000</v>
      </c>
      <c r="D19" s="3" t="s">
        <v>78</v>
      </c>
    </row>
    <row r="20" customFormat="false" ht="15" hidden="false" customHeight="true" outlineLevel="0" collapsed="false">
      <c r="A20" s="17" t="s">
        <v>79</v>
      </c>
      <c r="B20" s="20" t="n">
        <v>0</v>
      </c>
    </row>
    <row r="22" customFormat="false" ht="15" hidden="false" customHeight="true" outlineLevel="0" collapsed="false">
      <c r="A22" s="15" t="s">
        <v>80</v>
      </c>
      <c r="B22" s="16"/>
      <c r="C22" s="16"/>
      <c r="D22" s="16"/>
    </row>
    <row r="23" customFormat="false" ht="15" hidden="false" customHeight="true" outlineLevel="0" collapsed="false">
      <c r="A23" s="17" t="s">
        <v>81</v>
      </c>
      <c r="B23" s="22" t="n">
        <f aca="false">DATEDIF(Calculator!$B$6,Calculator!$B$7+1,"y")</f>
        <v>8</v>
      </c>
    </row>
    <row r="24" customFormat="false" ht="15" hidden="false" customHeight="true" outlineLevel="0" collapsed="false">
      <c r="A24" s="17" t="s">
        <v>82</v>
      </c>
      <c r="B24" s="22" t="n">
        <f aca="false">DATEDIF(Calculator!$B$6,Calculator!$B$7+1,"ym")</f>
        <v>7</v>
      </c>
    </row>
    <row r="25" customFormat="false" ht="15" hidden="false" customHeight="true" outlineLevel="0" collapsed="false">
      <c r="A25" s="17" t="s">
        <v>83</v>
      </c>
      <c r="B25" s="22" t="n">
        <f aca="false">DATEDIF(Calculator!$B$6,Calculator!$B$7+1,"md")</f>
        <v>20</v>
      </c>
    </row>
    <row r="26" customFormat="false" ht="15" hidden="false" customHeight="true" outlineLevel="0" collapsed="false">
      <c r="A26" s="17" t="s">
        <v>84</v>
      </c>
      <c r="B26" s="23" t="n">
        <f aca="false">(Calculator!$B$7+1-Calculator!$B$6)/365.25</f>
        <v>8.64065708418891</v>
      </c>
    </row>
    <row r="27" customFormat="false" ht="15" hidden="false" customHeight="true" outlineLevel="0" collapsed="false">
      <c r="A27" s="17" t="s">
        <v>85</v>
      </c>
      <c r="B27" s="23" t="n">
        <f aca="false">IF(AND(Calculator!$B$9="Fixed-term",Calculator!$B$17="Exact (pro-rata)"),ROUND(Calculator!$B$26,2),Calculator!$B$23+IF(Calculator!$B$24&gt;=6,IF(OR(Calculator!$B$24&gt;6,Calculator!$B$25&gt;0),1,0),0))</f>
        <v>9</v>
      </c>
      <c r="D27" s="3" t="s">
        <v>86</v>
      </c>
    </row>
    <row r="28" customFormat="false" ht="15" hidden="false" customHeight="true" outlineLevel="0" collapsed="false">
      <c r="A28" s="4" t="s">
        <v>87</v>
      </c>
      <c r="B28" s="4" t="str">
        <f aca="false">IF(Calculator!$B$10="Death or disablement","Yes",IF(Calculator!$B$9="Fixed-term",IF(Calculator!$B$26&gt;=Calculator!$B$13,"Yes","No"),IF(Calculator!$B$26&gt;=Calculator!$B$12,"Yes","No")))</f>
        <v>Yes</v>
      </c>
      <c r="D28" s="3" t="s">
        <v>88</v>
      </c>
    </row>
    <row r="29" customFormat="false" ht="15" hidden="false" customHeight="true" outlineLevel="0" collapsed="false">
      <c r="A29" s="17" t="s">
        <v>89</v>
      </c>
      <c r="B29" s="24" t="n">
        <f aca="false">ROUND(Calculator!$B$8*Calculator!$B$14/Calculator!$B$15*Calculator!$B$27,0)</f>
        <v>168750</v>
      </c>
    </row>
    <row r="30" customFormat="false" ht="15" hidden="false" customHeight="true" outlineLevel="0" collapsed="false">
      <c r="A30" s="4" t="s">
        <v>90</v>
      </c>
      <c r="B30" s="25" t="n">
        <f aca="false">IF(Calculator!$B$28="Yes",MIN(Calculator!$B$29,Calculator!$B$16),0)</f>
        <v>168750</v>
      </c>
    </row>
    <row r="31" customFormat="false" ht="15" hidden="false" customHeight="true" outlineLevel="0" collapsed="false">
      <c r="A31" s="17" t="s">
        <v>91</v>
      </c>
      <c r="B31" s="24" t="n">
        <f aca="false">MAX(0,MIN(Calculator!$B$30,Calculator!$B$29,Calculator!$B$19-Calculator!$B$20))</f>
        <v>168750</v>
      </c>
    </row>
    <row r="32" customFormat="false" ht="15" hidden="false" customHeight="true" outlineLevel="0" collapsed="false">
      <c r="A32" s="17" t="s">
        <v>92</v>
      </c>
      <c r="B32" s="24" t="n">
        <f aca="false">Calculator!$B$30-Calculator!$B$31</f>
        <v>0</v>
      </c>
    </row>
    <row r="33" customFormat="false" ht="15" hidden="false" customHeight="true" outlineLevel="0" collapsed="false">
      <c r="A33" s="17" t="s">
        <v>93</v>
      </c>
      <c r="B33" s="26" t="n">
        <f aca="false">IF(Calculator!$B$10="Still in service","",Calculator!$B$7+30)</f>
        <v>46356</v>
      </c>
      <c r="D33" s="3" t="s">
        <v>94</v>
      </c>
    </row>
  </sheetData>
  <conditionalFormatting sqref="B28">
    <cfRule type="cellIs" priority="2" operator="equal" aboveAverage="0" equalAverage="0" bottom="0" percent="0" rank="0" text="" dxfId="0">
      <formula>"No"</formula>
    </cfRule>
  </conditionalFormatting>
  <dataValidations count="3">
    <dataValidation allowBlank="true" errorStyle="stop" operator="between" showDropDown="false" showErrorMessage="false" showInputMessage="false" sqref="B9" type="list">
      <formula1>"Permanent,Fixed-term"</formula1>
      <formula2>0</formula2>
    </dataValidation>
    <dataValidation allowBlank="true" errorStyle="stop" operator="between" showDropDown="false" showErrorMessage="false" showInputMessage="false" sqref="B10" type="list">
      <formula1>"Resignation,Retirement / superannuation,Termination / retrenchment,Death or disablement,Fixed-term contract ended,Still in service"</formula1>
      <formula2>0</formula2>
    </dataValidation>
    <dataValidation allowBlank="true" errorStyle="stop" operator="between" showDropDown="false" showErrorMessage="false" showInputMessage="false" sqref="B17" type="list">
      <formula1>"Exact (pro-rata),Completed years"</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M2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20"/>
    <col collapsed="false" customWidth="true" hidden="false" outlineLevel="0" max="4" min="3" style="1" width="13.5"/>
    <col collapsed="false" customWidth="true" hidden="false" outlineLevel="0" max="13" min="5" style="1" width="11"/>
  </cols>
  <sheetData>
    <row r="1" customFormat="false" ht="21.75" hidden="false" customHeight="true" outlineLevel="0" collapsed="false">
      <c r="A1" s="13" t="s">
        <v>95</v>
      </c>
      <c r="M1" s="14" t="s">
        <v>51</v>
      </c>
    </row>
    <row r="2" customFormat="false" ht="15" hidden="false" customHeight="true" outlineLevel="0" collapsed="false">
      <c r="A2" s="3" t="s">
        <v>96</v>
      </c>
    </row>
    <row r="3" customFormat="false" ht="15" hidden="false" customHeight="true" outlineLevel="0" collapsed="false">
      <c r="A3" s="4" t="s">
        <v>97</v>
      </c>
      <c r="B3" s="19" t="n">
        <v>46477</v>
      </c>
    </row>
    <row r="5" customFormat="false" ht="33.75" hidden="false" customHeight="true" outlineLevel="0" collapsed="false">
      <c r="A5" s="27" t="s">
        <v>98</v>
      </c>
      <c r="B5" s="28" t="s">
        <v>99</v>
      </c>
      <c r="C5" s="28" t="s">
        <v>100</v>
      </c>
      <c r="D5" s="28" t="s">
        <v>56</v>
      </c>
      <c r="E5" s="28" t="s">
        <v>101</v>
      </c>
      <c r="F5" s="28" t="s">
        <v>102</v>
      </c>
      <c r="G5" s="28" t="s">
        <v>103</v>
      </c>
      <c r="H5" s="28" t="s">
        <v>104</v>
      </c>
      <c r="I5" s="28" t="s">
        <v>105</v>
      </c>
      <c r="J5" s="28" t="s">
        <v>106</v>
      </c>
      <c r="K5" s="28" t="s">
        <v>107</v>
      </c>
      <c r="L5" s="28" t="s">
        <v>108</v>
      </c>
      <c r="M5" s="28" t="s">
        <v>109</v>
      </c>
    </row>
    <row r="6" customFormat="false" ht="15" hidden="false" customHeight="true" outlineLevel="0" collapsed="false">
      <c r="A6" s="18" t="s">
        <v>110</v>
      </c>
      <c r="B6" s="18" t="s">
        <v>111</v>
      </c>
      <c r="C6" s="19" t="n">
        <v>28900</v>
      </c>
      <c r="D6" s="19" t="n">
        <v>43252</v>
      </c>
      <c r="E6" s="20" t="n">
        <v>42500</v>
      </c>
      <c r="F6" s="18" t="s">
        <v>61</v>
      </c>
      <c r="G6" s="23" t="n">
        <f aca="false">IF(D6="","",ROUND(($B$3+1-D6)/365.25,2))</f>
        <v>8.83</v>
      </c>
      <c r="H6" s="23" t="n">
        <f aca="false">IF(D6="","",IF(F6="Fixed-term",G6,DATEDIF(D6,$B$3+1,"y")+IF(DATEDIF(D6,$B$3+1,"ym")&gt;6,1,IF(AND(DATEDIF(D6,$B$3+1,"ym")=6,DATEDIF(D6,$B$3+1,"md")&gt;0),1,0))))</f>
        <v>9</v>
      </c>
      <c r="I6" s="29" t="str">
        <f aca="false">IF(D6="","",IF(G6&gt;=IF(F6="Fixed-term",Calculator!$B$13,Calculator!$B$12),"Yes","No"))</f>
        <v>Yes</v>
      </c>
      <c r="J6" s="30" t="n">
        <f aca="false">IF(D6="","",ROUND(MIN(Calculator!$B$16,E6*Calculator!$B$14/Calculator!$B$15*H6),0))</f>
        <v>220673</v>
      </c>
      <c r="K6" s="24" t="n">
        <f aca="false">IF(D6="","",IF(I6="Yes",J6,0))</f>
        <v>220673</v>
      </c>
      <c r="L6" s="31" t="str">
        <f aca="false">IF(D6="","",IF(I6="Yes","",ROUND(IF(F6="Fixed-term",Calculator!$B$13,Calculator!$B$12)-G6,2)))</f>
        <v/>
      </c>
      <c r="M6" s="29" t="str">
        <f aca="false">IF(D6="","",IF(E6*Calculator!$B$14/Calculator!$B$15*H6&gt;Calculator!$B$16,"Yes",""))</f>
        <v/>
      </c>
    </row>
    <row r="7" customFormat="false" ht="15" hidden="false" customHeight="true" outlineLevel="0" collapsed="false">
      <c r="A7" s="18" t="s">
        <v>112</v>
      </c>
      <c r="B7" s="18" t="s">
        <v>113</v>
      </c>
      <c r="C7" s="19" t="n">
        <v>34517</v>
      </c>
      <c r="D7" s="19" t="n">
        <v>44298</v>
      </c>
      <c r="E7" s="20" t="n">
        <v>18500</v>
      </c>
      <c r="F7" s="18" t="s">
        <v>61</v>
      </c>
      <c r="G7" s="23" t="n">
        <f aca="false">IF(D7="","",ROUND(($B$3+1-D7)/365.25,2))</f>
        <v>5.97</v>
      </c>
      <c r="H7" s="23" t="n">
        <f aca="false">IF(D7="","",IF(F7="Fixed-term",G7,DATEDIF(D7,$B$3+1,"y")+IF(DATEDIF(D7,$B$3+1,"ym")&gt;6,1,IF(AND(DATEDIF(D7,$B$3+1,"ym")=6,DATEDIF(D7,$B$3+1,"md")&gt;0),1,0))))</f>
        <v>6</v>
      </c>
      <c r="I7" s="29" t="str">
        <f aca="false">IF(D7="","",IF(G7&gt;=IF(F7="Fixed-term",Calculator!$B$13,Calculator!$B$12),"Yes","No"))</f>
        <v>Yes</v>
      </c>
      <c r="J7" s="30" t="n">
        <f aca="false">IF(D7="","",ROUND(MIN(Calculator!$B$16,E7*Calculator!$B$14/Calculator!$B$15*H7),0))</f>
        <v>64038</v>
      </c>
      <c r="K7" s="24" t="n">
        <f aca="false">IF(D7="","",IF(I7="Yes",J7,0))</f>
        <v>64038</v>
      </c>
      <c r="L7" s="31" t="str">
        <f aca="false">IF(D7="","",IF(I7="Yes","",ROUND(IF(F7="Fixed-term",Calculator!$B$13,Calculator!$B$12)-G7,2)))</f>
        <v/>
      </c>
      <c r="M7" s="29" t="str">
        <f aca="false">IF(D7="","",IF(E7*Calculator!$B$14/Calculator!$B$15*H7&gt;Calculator!$B$16,"Yes",""))</f>
        <v/>
      </c>
    </row>
    <row r="8" customFormat="false" ht="15" hidden="false" customHeight="true" outlineLevel="0" collapsed="false">
      <c r="A8" s="18" t="s">
        <v>114</v>
      </c>
      <c r="B8" s="18" t="s">
        <v>115</v>
      </c>
      <c r="C8" s="19" t="n">
        <v>36119</v>
      </c>
      <c r="D8" s="19" t="n">
        <v>44564</v>
      </c>
      <c r="E8" s="20" t="n">
        <v>11000</v>
      </c>
      <c r="F8" s="18" t="s">
        <v>61</v>
      </c>
      <c r="G8" s="23" t="n">
        <f aca="false">IF(D8="","",ROUND(($B$3+1-D8)/365.25,2))</f>
        <v>5.24</v>
      </c>
      <c r="H8" s="23" t="n">
        <f aca="false">IF(D8="","",IF(F8="Fixed-term",G8,DATEDIF(D8,$B$3+1,"y")+IF(DATEDIF(D8,$B$3+1,"ym")&gt;6,1,IF(AND(DATEDIF(D8,$B$3+1,"ym")=6,DATEDIF(D8,$B$3+1,"md")&gt;0),1,0))))</f>
        <v>5</v>
      </c>
      <c r="I8" s="29" t="str">
        <f aca="false">IF(D8="","",IF(G8&gt;=IF(F8="Fixed-term",Calculator!$B$13,Calculator!$B$12),"Yes","No"))</f>
        <v>Yes</v>
      </c>
      <c r="J8" s="30" t="n">
        <f aca="false">IF(D8="","",ROUND(MIN(Calculator!$B$16,E8*Calculator!$B$14/Calculator!$B$15*H8),0))</f>
        <v>31731</v>
      </c>
      <c r="K8" s="24" t="n">
        <f aca="false">IF(D8="","",IF(I8="Yes",J8,0))</f>
        <v>31731</v>
      </c>
      <c r="L8" s="31" t="str">
        <f aca="false">IF(D8="","",IF(I8="Yes","",ROUND(IF(F8="Fixed-term",Calculator!$B$13,Calculator!$B$12)-G8,2)))</f>
        <v/>
      </c>
      <c r="M8" s="29" t="str">
        <f aca="false">IF(D8="","",IF(E8*Calculator!$B$14/Calculator!$B$15*H8&gt;Calculator!$B$16,"Yes",""))</f>
        <v/>
      </c>
    </row>
    <row r="9" customFormat="false" ht="15" hidden="false" customHeight="true" outlineLevel="0" collapsed="false">
      <c r="A9" s="18" t="s">
        <v>116</v>
      </c>
      <c r="B9" s="18" t="s">
        <v>117</v>
      </c>
      <c r="C9" s="19" t="n">
        <v>36654</v>
      </c>
      <c r="D9" s="19" t="n">
        <v>45124</v>
      </c>
      <c r="E9" s="20" t="n">
        <v>10600</v>
      </c>
      <c r="F9" s="18" t="s">
        <v>61</v>
      </c>
      <c r="G9" s="23" t="n">
        <f aca="false">IF(D9="","",ROUND(($B$3+1-D9)/365.25,2))</f>
        <v>3.71</v>
      </c>
      <c r="H9" s="23" t="n">
        <f aca="false">IF(D9="","",IF(F9="Fixed-term",G9,DATEDIF(D9,$B$3+1,"y")+IF(DATEDIF(D9,$B$3+1,"ym")&gt;6,1,IF(AND(DATEDIF(D9,$B$3+1,"ym")=6,DATEDIF(D9,$B$3+1,"md")&gt;0),1,0))))</f>
        <v>4</v>
      </c>
      <c r="I9" s="29" t="str">
        <f aca="false">IF(D9="","",IF(G9&gt;=IF(F9="Fixed-term",Calculator!$B$13,Calculator!$B$12),"Yes","No"))</f>
        <v>No</v>
      </c>
      <c r="J9" s="30" t="n">
        <f aca="false">IF(D9="","",ROUND(MIN(Calculator!$B$16,E9*Calculator!$B$14/Calculator!$B$15*H9),0))</f>
        <v>24462</v>
      </c>
      <c r="K9" s="24" t="n">
        <f aca="false">IF(D9="","",IF(I9="Yes",J9,0))</f>
        <v>0</v>
      </c>
      <c r="L9" s="31" t="n">
        <f aca="false">IF(D9="","",IF(I9="Yes","",ROUND(IF(F9="Fixed-term",Calculator!$B$13,Calculator!$B$12)-G9,2)))</f>
        <v>1.29</v>
      </c>
      <c r="M9" s="29" t="str">
        <f aca="false">IF(D9="","",IF(E9*Calculator!$B$14/Calculator!$B$15*H9&gt;Calculator!$B$16,"Yes",""))</f>
        <v/>
      </c>
    </row>
    <row r="10" customFormat="false" ht="15" hidden="false" customHeight="true" outlineLevel="0" collapsed="false">
      <c r="A10" s="18" t="s">
        <v>118</v>
      </c>
      <c r="B10" s="18" t="s">
        <v>55</v>
      </c>
      <c r="C10" s="19" t="n">
        <v>32898</v>
      </c>
      <c r="D10" s="19" t="n">
        <v>43171</v>
      </c>
      <c r="E10" s="20" t="n">
        <v>32500</v>
      </c>
      <c r="F10" s="18" t="s">
        <v>61</v>
      </c>
      <c r="G10" s="23" t="n">
        <f aca="false">IF(D10="","",ROUND(($B$3+1-D10)/365.25,2))</f>
        <v>9.05</v>
      </c>
      <c r="H10" s="23" t="n">
        <f aca="false">IF(D10="","",IF(F10="Fixed-term",G10,DATEDIF(D10,$B$3+1,"y")+IF(DATEDIF(D10,$B$3+1,"ym")&gt;6,1,IF(AND(DATEDIF(D10,$B$3+1,"ym")=6,DATEDIF(D10,$B$3+1,"md")&gt;0),1,0))))</f>
        <v>9</v>
      </c>
      <c r="I10" s="29" t="str">
        <f aca="false">IF(D10="","",IF(G10&gt;=IF(F10="Fixed-term",Calculator!$B$13,Calculator!$B$12),"Yes","No"))</f>
        <v>Yes</v>
      </c>
      <c r="J10" s="30" t="n">
        <f aca="false">IF(D10="","",ROUND(MIN(Calculator!$B$16,E10*Calculator!$B$14/Calculator!$B$15*H10),0))</f>
        <v>168750</v>
      </c>
      <c r="K10" s="24" t="n">
        <f aca="false">IF(D10="","",IF(I10="Yes",J10,0))</f>
        <v>168750</v>
      </c>
      <c r="L10" s="31" t="str">
        <f aca="false">IF(D10="","",IF(I10="Yes","",ROUND(IF(F10="Fixed-term",Calculator!$B$13,Calculator!$B$12)-G10,2)))</f>
        <v/>
      </c>
      <c r="M10" s="29" t="str">
        <f aca="false">IF(D10="","",IF(E10*Calculator!$B$14/Calculator!$B$15*H10&gt;Calculator!$B$16,"Yes",""))</f>
        <v/>
      </c>
    </row>
    <row r="11" customFormat="false" ht="15" hidden="false" customHeight="true" outlineLevel="0" collapsed="false">
      <c r="A11" s="18" t="s">
        <v>119</v>
      </c>
      <c r="B11" s="18" t="s">
        <v>120</v>
      </c>
      <c r="C11" s="19" t="n">
        <v>35703</v>
      </c>
      <c r="D11" s="19" t="n">
        <v>45327</v>
      </c>
      <c r="E11" s="20" t="n">
        <v>20000</v>
      </c>
      <c r="F11" s="18" t="s">
        <v>61</v>
      </c>
      <c r="G11" s="23" t="n">
        <f aca="false">IF(D11="","",ROUND(($B$3+1-D11)/365.25,2))</f>
        <v>3.15</v>
      </c>
      <c r="H11" s="23" t="n">
        <f aca="false">IF(D11="","",IF(F11="Fixed-term",G11,DATEDIF(D11,$B$3+1,"y")+IF(DATEDIF(D11,$B$3+1,"ym")&gt;6,1,IF(AND(DATEDIF(D11,$B$3+1,"ym")=6,DATEDIF(D11,$B$3+1,"md")&gt;0),1,0))))</f>
        <v>3</v>
      </c>
      <c r="I11" s="29" t="str">
        <f aca="false">IF(D11="","",IF(G11&gt;=IF(F11="Fixed-term",Calculator!$B$13,Calculator!$B$12),"Yes","No"))</f>
        <v>No</v>
      </c>
      <c r="J11" s="30" t="n">
        <f aca="false">IF(D11="","",ROUND(MIN(Calculator!$B$16,E11*Calculator!$B$14/Calculator!$B$15*H11),0))</f>
        <v>34615</v>
      </c>
      <c r="K11" s="24" t="n">
        <f aca="false">IF(D11="","",IF(I11="Yes",J11,0))</f>
        <v>0</v>
      </c>
      <c r="L11" s="31" t="n">
        <f aca="false">IF(D11="","",IF(I11="Yes","",ROUND(IF(F11="Fixed-term",Calculator!$B$13,Calculator!$B$12)-G11,2)))</f>
        <v>1.85</v>
      </c>
      <c r="M11" s="29" t="str">
        <f aca="false">IF(D11="","",IF(E11*Calculator!$B$14/Calculator!$B$15*H11&gt;Calculator!$B$16,"Yes",""))</f>
        <v/>
      </c>
    </row>
    <row r="12" customFormat="false" ht="15" hidden="false" customHeight="true" outlineLevel="0" collapsed="false">
      <c r="A12" s="18" t="s">
        <v>121</v>
      </c>
      <c r="B12" s="18" t="s">
        <v>122</v>
      </c>
      <c r="C12" s="19" t="n">
        <v>31155</v>
      </c>
      <c r="D12" s="19" t="n">
        <v>43789</v>
      </c>
      <c r="E12" s="20" t="n">
        <v>10100</v>
      </c>
      <c r="F12" s="18" t="s">
        <v>61</v>
      </c>
      <c r="G12" s="23" t="n">
        <f aca="false">IF(D12="","",ROUND(($B$3+1-D12)/365.25,2))</f>
        <v>7.36</v>
      </c>
      <c r="H12" s="23" t="n">
        <f aca="false">IF(D12="","",IF(F12="Fixed-term",G12,DATEDIF(D12,$B$3+1,"y")+IF(DATEDIF(D12,$B$3+1,"ym")&gt;6,1,IF(AND(DATEDIF(D12,$B$3+1,"ym")=6,DATEDIF(D12,$B$3+1,"md")&gt;0),1,0))))</f>
        <v>7</v>
      </c>
      <c r="I12" s="29" t="str">
        <f aca="false">IF(D12="","",IF(G12&gt;=IF(F12="Fixed-term",Calculator!$B$13,Calculator!$B$12),"Yes","No"))</f>
        <v>Yes</v>
      </c>
      <c r="J12" s="30" t="n">
        <f aca="false">IF(D12="","",ROUND(MIN(Calculator!$B$16,E12*Calculator!$B$14/Calculator!$B$15*H12),0))</f>
        <v>40788</v>
      </c>
      <c r="K12" s="24" t="n">
        <f aca="false">IF(D12="","",IF(I12="Yes",J12,0))</f>
        <v>40788</v>
      </c>
      <c r="L12" s="31" t="str">
        <f aca="false">IF(D12="","",IF(I12="Yes","",ROUND(IF(F12="Fixed-term",Calculator!$B$13,Calculator!$B$12)-G12,2)))</f>
        <v/>
      </c>
      <c r="M12" s="29" t="str">
        <f aca="false">IF(D12="","",IF(E12*Calculator!$B$14/Calculator!$B$15*H12&gt;Calculator!$B$16,"Yes",""))</f>
        <v/>
      </c>
    </row>
    <row r="13" customFormat="false" ht="15" hidden="false" customHeight="true" outlineLevel="0" collapsed="false">
      <c r="A13" s="18" t="s">
        <v>123</v>
      </c>
      <c r="B13" s="18" t="s">
        <v>124</v>
      </c>
      <c r="C13" s="19" t="n">
        <v>32480</v>
      </c>
      <c r="D13" s="19" t="n">
        <v>45870</v>
      </c>
      <c r="E13" s="20" t="n">
        <v>56500</v>
      </c>
      <c r="F13" s="18" t="s">
        <v>125</v>
      </c>
      <c r="G13" s="23" t="n">
        <f aca="false">IF(D13="","",ROUND(($B$3+1-D13)/365.25,2))</f>
        <v>1.66</v>
      </c>
      <c r="H13" s="23" t="n">
        <f aca="false">IF(D13="","",IF(F13="Fixed-term",G13,DATEDIF(D13,$B$3+1,"y")+IF(DATEDIF(D13,$B$3+1,"ym")&gt;6,1,IF(AND(DATEDIF(D13,$B$3+1,"ym")=6,DATEDIF(D13,$B$3+1,"md")&gt;0),1,0))))</f>
        <v>1.66</v>
      </c>
      <c r="I13" s="29" t="str">
        <f aca="false">IF(D13="","",IF(G13&gt;=IF(F13="Fixed-term",Calculator!$B$13,Calculator!$B$12),"Yes","No"))</f>
        <v>Yes</v>
      </c>
      <c r="J13" s="30" t="n">
        <f aca="false">IF(D13="","",ROUND(MIN(Calculator!$B$16,E13*Calculator!$B$14/Calculator!$B$15*H13),0))</f>
        <v>54110</v>
      </c>
      <c r="K13" s="24" t="n">
        <f aca="false">IF(D13="","",IF(I13="Yes",J13,0))</f>
        <v>54110</v>
      </c>
      <c r="L13" s="31" t="str">
        <f aca="false">IF(D13="","",IF(I13="Yes","",ROUND(IF(F13="Fixed-term",Calculator!$B$13,Calculator!$B$12)-G13,2)))</f>
        <v/>
      </c>
      <c r="M13" s="29" t="str">
        <f aca="false">IF(D13="","",IF(E13*Calculator!$B$14/Calculator!$B$15*H13&gt;Calculator!$B$16,"Yes",""))</f>
        <v/>
      </c>
    </row>
    <row r="14" customFormat="false" ht="15" hidden="false" customHeight="true" outlineLevel="0" collapsed="false">
      <c r="A14" s="18" t="s">
        <v>126</v>
      </c>
      <c r="B14" s="18" t="s">
        <v>127</v>
      </c>
      <c r="C14" s="19" t="n">
        <v>24273</v>
      </c>
      <c r="D14" s="19" t="n">
        <v>37073</v>
      </c>
      <c r="E14" s="20" t="n">
        <v>68000</v>
      </c>
      <c r="F14" s="18" t="s">
        <v>61</v>
      </c>
      <c r="G14" s="23" t="n">
        <f aca="false">IF(D14="","",ROUND(($B$3+1-D14)/365.25,2))</f>
        <v>25.75</v>
      </c>
      <c r="H14" s="23" t="n">
        <f aca="false">IF(D14="","",IF(F14="Fixed-term",G14,DATEDIF(D14,$B$3+1,"y")+IF(DATEDIF(D14,$B$3+1,"ym")&gt;6,1,IF(AND(DATEDIF(D14,$B$3+1,"ym")=6,DATEDIF(D14,$B$3+1,"md")&gt;0),1,0))))</f>
        <v>26</v>
      </c>
      <c r="I14" s="29" t="str">
        <f aca="false">IF(D14="","",IF(G14&gt;=IF(F14="Fixed-term",Calculator!$B$13,Calculator!$B$12),"Yes","No"))</f>
        <v>Yes</v>
      </c>
      <c r="J14" s="30" t="n">
        <f aca="false">IF(D14="","",ROUND(MIN(Calculator!$B$16,E14*Calculator!$B$14/Calculator!$B$15*H14),0))</f>
        <v>1020000</v>
      </c>
      <c r="K14" s="24" t="n">
        <f aca="false">IF(D14="","",IF(I14="Yes",J14,0))</f>
        <v>1020000</v>
      </c>
      <c r="L14" s="31" t="str">
        <f aca="false">IF(D14="","",IF(I14="Yes","",ROUND(IF(F14="Fixed-term",Calculator!$B$13,Calculator!$B$12)-G14,2)))</f>
        <v/>
      </c>
      <c r="M14" s="29" t="str">
        <f aca="false">IF(D14="","",IF(E14*Calculator!$B$14/Calculator!$B$15*H14&gt;Calculator!$B$16,"Yes",""))</f>
        <v/>
      </c>
    </row>
    <row r="15" customFormat="false" ht="15" hidden="false" customHeight="true" outlineLevel="0" collapsed="false">
      <c r="A15" s="32"/>
      <c r="B15" s="32"/>
      <c r="C15" s="33"/>
      <c r="D15" s="33"/>
      <c r="E15" s="34"/>
      <c r="F15" s="32"/>
      <c r="G15" s="23" t="str">
        <f aca="false">IF(D15="","",ROUND(($B$3+1-D15)/365.25,2))</f>
        <v/>
      </c>
      <c r="H15" s="23" t="str">
        <f aca="false">IF(D15="","",IF(F15="Fixed-term",G15,DATEDIF(D15,$B$3+1,"y")+IF(DATEDIF(D15,$B$3+1,"ym")&gt;6,1,IF(AND(DATEDIF(D15,$B$3+1,"ym")=6,DATEDIF(D15,$B$3+1,"md")&gt;0),1,0))))</f>
        <v/>
      </c>
      <c r="I15" s="29" t="str">
        <f aca="false">IF(D15="","",IF(G15&gt;=IF(F15="Fixed-term",Calculator!$B$13,Calculator!$B$12),"Yes","No"))</f>
        <v/>
      </c>
      <c r="J15" s="30" t="str">
        <f aca="false">IF(D15="","",ROUND(MIN(Calculator!$B$16,E15*Calculator!$B$14/Calculator!$B$15*H15),0))</f>
        <v/>
      </c>
      <c r="K15" s="24" t="str">
        <f aca="false">IF(D15="","",IF(I15="Yes",J15,0))</f>
        <v/>
      </c>
      <c r="L15" s="31" t="str">
        <f aca="false">IF(D15="","",IF(I15="Yes","",ROUND(IF(F15="Fixed-term",Calculator!$B$13,Calculator!$B$12)-G15,2)))</f>
        <v/>
      </c>
      <c r="M15" s="29" t="str">
        <f aca="false">IF(D15="","",IF(E15*Calculator!$B$14/Calculator!$B$15*H15&gt;Calculator!$B$16,"Yes",""))</f>
        <v/>
      </c>
    </row>
    <row r="16" customFormat="false" ht="15" hidden="false" customHeight="true" outlineLevel="0" collapsed="false">
      <c r="A16" s="32"/>
      <c r="B16" s="32"/>
      <c r="C16" s="33"/>
      <c r="D16" s="33"/>
      <c r="E16" s="34"/>
      <c r="F16" s="32"/>
      <c r="G16" s="23" t="str">
        <f aca="false">IF(D16="","",ROUND(($B$3+1-D16)/365.25,2))</f>
        <v/>
      </c>
      <c r="H16" s="23" t="str">
        <f aca="false">IF(D16="","",IF(F16="Fixed-term",G16,DATEDIF(D16,$B$3+1,"y")+IF(DATEDIF(D16,$B$3+1,"ym")&gt;6,1,IF(AND(DATEDIF(D16,$B$3+1,"ym")=6,DATEDIF(D16,$B$3+1,"md")&gt;0),1,0))))</f>
        <v/>
      </c>
      <c r="I16" s="29" t="str">
        <f aca="false">IF(D16="","",IF(G16&gt;=IF(F16="Fixed-term",Calculator!$B$13,Calculator!$B$12),"Yes","No"))</f>
        <v/>
      </c>
      <c r="J16" s="30" t="str">
        <f aca="false">IF(D16="","",ROUND(MIN(Calculator!$B$16,E16*Calculator!$B$14/Calculator!$B$15*H16),0))</f>
        <v/>
      </c>
      <c r="K16" s="24" t="str">
        <f aca="false">IF(D16="","",IF(I16="Yes",J16,0))</f>
        <v/>
      </c>
      <c r="L16" s="31" t="str">
        <f aca="false">IF(D16="","",IF(I16="Yes","",ROUND(IF(F16="Fixed-term",Calculator!$B$13,Calculator!$B$12)-G16,2)))</f>
        <v/>
      </c>
      <c r="M16" s="29" t="str">
        <f aca="false">IF(D16="","",IF(E16*Calculator!$B$14/Calculator!$B$15*H16&gt;Calculator!$B$16,"Yes",""))</f>
        <v/>
      </c>
    </row>
    <row r="17" customFormat="false" ht="15" hidden="false" customHeight="true" outlineLevel="0" collapsed="false">
      <c r="A17" s="32"/>
      <c r="B17" s="32"/>
      <c r="C17" s="33"/>
      <c r="D17" s="33"/>
      <c r="E17" s="34"/>
      <c r="F17" s="32"/>
      <c r="G17" s="23" t="str">
        <f aca="false">IF(D17="","",ROUND(($B$3+1-D17)/365.25,2))</f>
        <v/>
      </c>
      <c r="H17" s="23" t="str">
        <f aca="false">IF(D17="","",IF(F17="Fixed-term",G17,DATEDIF(D17,$B$3+1,"y")+IF(DATEDIF(D17,$B$3+1,"ym")&gt;6,1,IF(AND(DATEDIF(D17,$B$3+1,"ym")=6,DATEDIF(D17,$B$3+1,"md")&gt;0),1,0))))</f>
        <v/>
      </c>
      <c r="I17" s="29" t="str">
        <f aca="false">IF(D17="","",IF(G17&gt;=IF(F17="Fixed-term",Calculator!$B$13,Calculator!$B$12),"Yes","No"))</f>
        <v/>
      </c>
      <c r="J17" s="30" t="str">
        <f aca="false">IF(D17="","",ROUND(MIN(Calculator!$B$16,E17*Calculator!$B$14/Calculator!$B$15*H17),0))</f>
        <v/>
      </c>
      <c r="K17" s="24" t="str">
        <f aca="false">IF(D17="","",IF(I17="Yes",J17,0))</f>
        <v/>
      </c>
      <c r="L17" s="31" t="str">
        <f aca="false">IF(D17="","",IF(I17="Yes","",ROUND(IF(F17="Fixed-term",Calculator!$B$13,Calculator!$B$12)-G17,2)))</f>
        <v/>
      </c>
      <c r="M17" s="29" t="str">
        <f aca="false">IF(D17="","",IF(E17*Calculator!$B$14/Calculator!$B$15*H17&gt;Calculator!$B$16,"Yes",""))</f>
        <v/>
      </c>
    </row>
    <row r="18" customFormat="false" ht="15" hidden="false" customHeight="true" outlineLevel="0" collapsed="false">
      <c r="A18" s="32"/>
      <c r="B18" s="32"/>
      <c r="C18" s="33"/>
      <c r="D18" s="33"/>
      <c r="E18" s="34"/>
      <c r="F18" s="32"/>
      <c r="G18" s="23" t="str">
        <f aca="false">IF(D18="","",ROUND(($B$3+1-D18)/365.25,2))</f>
        <v/>
      </c>
      <c r="H18" s="23" t="str">
        <f aca="false">IF(D18="","",IF(F18="Fixed-term",G18,DATEDIF(D18,$B$3+1,"y")+IF(DATEDIF(D18,$B$3+1,"ym")&gt;6,1,IF(AND(DATEDIF(D18,$B$3+1,"ym")=6,DATEDIF(D18,$B$3+1,"md")&gt;0),1,0))))</f>
        <v/>
      </c>
      <c r="I18" s="29" t="str">
        <f aca="false">IF(D18="","",IF(G18&gt;=IF(F18="Fixed-term",Calculator!$B$13,Calculator!$B$12),"Yes","No"))</f>
        <v/>
      </c>
      <c r="J18" s="30" t="str">
        <f aca="false">IF(D18="","",ROUND(MIN(Calculator!$B$16,E18*Calculator!$B$14/Calculator!$B$15*H18),0))</f>
        <v/>
      </c>
      <c r="K18" s="24" t="str">
        <f aca="false">IF(D18="","",IF(I18="Yes",J18,0))</f>
        <v/>
      </c>
      <c r="L18" s="31" t="str">
        <f aca="false">IF(D18="","",IF(I18="Yes","",ROUND(IF(F18="Fixed-term",Calculator!$B$13,Calculator!$B$12)-G18,2)))</f>
        <v/>
      </c>
      <c r="M18" s="29" t="str">
        <f aca="false">IF(D18="","",IF(E18*Calculator!$B$14/Calculator!$B$15*H18&gt;Calculator!$B$16,"Yes",""))</f>
        <v/>
      </c>
    </row>
    <row r="19" customFormat="false" ht="15" hidden="false" customHeight="true" outlineLevel="0" collapsed="false">
      <c r="A19" s="32"/>
      <c r="B19" s="32"/>
      <c r="C19" s="33"/>
      <c r="D19" s="33"/>
      <c r="E19" s="34"/>
      <c r="F19" s="32"/>
      <c r="G19" s="23" t="str">
        <f aca="false">IF(D19="","",ROUND(($B$3+1-D19)/365.25,2))</f>
        <v/>
      </c>
      <c r="H19" s="23" t="str">
        <f aca="false">IF(D19="","",IF(F19="Fixed-term",G19,DATEDIF(D19,$B$3+1,"y")+IF(DATEDIF(D19,$B$3+1,"ym")&gt;6,1,IF(AND(DATEDIF(D19,$B$3+1,"ym")=6,DATEDIF(D19,$B$3+1,"md")&gt;0),1,0))))</f>
        <v/>
      </c>
      <c r="I19" s="29" t="str">
        <f aca="false">IF(D19="","",IF(G19&gt;=IF(F19="Fixed-term",Calculator!$B$13,Calculator!$B$12),"Yes","No"))</f>
        <v/>
      </c>
      <c r="J19" s="30" t="str">
        <f aca="false">IF(D19="","",ROUND(MIN(Calculator!$B$16,E19*Calculator!$B$14/Calculator!$B$15*H19),0))</f>
        <v/>
      </c>
      <c r="K19" s="24" t="str">
        <f aca="false">IF(D19="","",IF(I19="Yes",J19,0))</f>
        <v/>
      </c>
      <c r="L19" s="31" t="str">
        <f aca="false">IF(D19="","",IF(I19="Yes","",ROUND(IF(F19="Fixed-term",Calculator!$B$13,Calculator!$B$12)-G19,2)))</f>
        <v/>
      </c>
      <c r="M19" s="29" t="str">
        <f aca="false">IF(D19="","",IF(E19*Calculator!$B$14/Calculator!$B$15*H19&gt;Calculator!$B$16,"Yes",""))</f>
        <v/>
      </c>
    </row>
    <row r="20" customFormat="false" ht="15" hidden="false" customHeight="true" outlineLevel="0" collapsed="false">
      <c r="A20" s="32"/>
      <c r="B20" s="32"/>
      <c r="C20" s="33"/>
      <c r="D20" s="33"/>
      <c r="E20" s="34"/>
      <c r="F20" s="32"/>
      <c r="G20" s="23" t="str">
        <f aca="false">IF(D20="","",ROUND(($B$3+1-D20)/365.25,2))</f>
        <v/>
      </c>
      <c r="H20" s="23" t="str">
        <f aca="false">IF(D20="","",IF(F20="Fixed-term",G20,DATEDIF(D20,$B$3+1,"y")+IF(DATEDIF(D20,$B$3+1,"ym")&gt;6,1,IF(AND(DATEDIF(D20,$B$3+1,"ym")=6,DATEDIF(D20,$B$3+1,"md")&gt;0),1,0))))</f>
        <v/>
      </c>
      <c r="I20" s="29" t="str">
        <f aca="false">IF(D20="","",IF(G20&gt;=IF(F20="Fixed-term",Calculator!$B$13,Calculator!$B$12),"Yes","No"))</f>
        <v/>
      </c>
      <c r="J20" s="30" t="str">
        <f aca="false">IF(D20="","",ROUND(MIN(Calculator!$B$16,E20*Calculator!$B$14/Calculator!$B$15*H20),0))</f>
        <v/>
      </c>
      <c r="K20" s="24" t="str">
        <f aca="false">IF(D20="","",IF(I20="Yes",J20,0))</f>
        <v/>
      </c>
      <c r="L20" s="31" t="str">
        <f aca="false">IF(D20="","",IF(I20="Yes","",ROUND(IF(F20="Fixed-term",Calculator!$B$13,Calculator!$B$12)-G20,2)))</f>
        <v/>
      </c>
      <c r="M20" s="29" t="str">
        <f aca="false">IF(D20="","",IF(E20*Calculator!$B$14/Calculator!$B$15*H20&gt;Calculator!$B$16,"Yes",""))</f>
        <v/>
      </c>
    </row>
    <row r="21" customFormat="false" ht="15" hidden="false" customHeight="true" outlineLevel="0" collapsed="false">
      <c r="A21" s="32"/>
      <c r="B21" s="32"/>
      <c r="C21" s="33"/>
      <c r="D21" s="33"/>
      <c r="E21" s="34"/>
      <c r="F21" s="32"/>
      <c r="G21" s="23" t="str">
        <f aca="false">IF(D21="","",ROUND(($B$3+1-D21)/365.25,2))</f>
        <v/>
      </c>
      <c r="H21" s="23" t="str">
        <f aca="false">IF(D21="","",IF(F21="Fixed-term",G21,DATEDIF(D21,$B$3+1,"y")+IF(DATEDIF(D21,$B$3+1,"ym")&gt;6,1,IF(AND(DATEDIF(D21,$B$3+1,"ym")=6,DATEDIF(D21,$B$3+1,"md")&gt;0),1,0))))</f>
        <v/>
      </c>
      <c r="I21" s="29" t="str">
        <f aca="false">IF(D21="","",IF(G21&gt;=IF(F21="Fixed-term",Calculator!$B$13,Calculator!$B$12),"Yes","No"))</f>
        <v/>
      </c>
      <c r="J21" s="30" t="str">
        <f aca="false">IF(D21="","",ROUND(MIN(Calculator!$B$16,E21*Calculator!$B$14/Calculator!$B$15*H21),0))</f>
        <v/>
      </c>
      <c r="K21" s="24" t="str">
        <f aca="false">IF(D21="","",IF(I21="Yes",J21,0))</f>
        <v/>
      </c>
      <c r="L21" s="31" t="str">
        <f aca="false">IF(D21="","",IF(I21="Yes","",ROUND(IF(F21="Fixed-term",Calculator!$B$13,Calculator!$B$12)-G21,2)))</f>
        <v/>
      </c>
      <c r="M21" s="29" t="str">
        <f aca="false">IF(D21="","",IF(E21*Calculator!$B$14/Calculator!$B$15*H21&gt;Calculator!$B$16,"Yes",""))</f>
        <v/>
      </c>
    </row>
    <row r="22" customFormat="false" ht="15" hidden="false" customHeight="true" outlineLevel="0" collapsed="false">
      <c r="A22" s="32"/>
      <c r="B22" s="32"/>
      <c r="C22" s="33"/>
      <c r="D22" s="33"/>
      <c r="E22" s="34"/>
      <c r="F22" s="32"/>
      <c r="G22" s="23" t="str">
        <f aca="false">IF(D22="","",ROUND(($B$3+1-D22)/365.25,2))</f>
        <v/>
      </c>
      <c r="H22" s="23" t="str">
        <f aca="false">IF(D22="","",IF(F22="Fixed-term",G22,DATEDIF(D22,$B$3+1,"y")+IF(DATEDIF(D22,$B$3+1,"ym")&gt;6,1,IF(AND(DATEDIF(D22,$B$3+1,"ym")=6,DATEDIF(D22,$B$3+1,"md")&gt;0),1,0))))</f>
        <v/>
      </c>
      <c r="I22" s="29" t="str">
        <f aca="false">IF(D22="","",IF(G22&gt;=IF(F22="Fixed-term",Calculator!$B$13,Calculator!$B$12),"Yes","No"))</f>
        <v/>
      </c>
      <c r="J22" s="30" t="str">
        <f aca="false">IF(D22="","",ROUND(MIN(Calculator!$B$16,E22*Calculator!$B$14/Calculator!$B$15*H22),0))</f>
        <v/>
      </c>
      <c r="K22" s="24" t="str">
        <f aca="false">IF(D22="","",IF(I22="Yes",J22,0))</f>
        <v/>
      </c>
      <c r="L22" s="31" t="str">
        <f aca="false">IF(D22="","",IF(I22="Yes","",ROUND(IF(F22="Fixed-term",Calculator!$B$13,Calculator!$B$12)-G22,2)))</f>
        <v/>
      </c>
      <c r="M22" s="29" t="str">
        <f aca="false">IF(D22="","",IF(E22*Calculator!$B$14/Calculator!$B$15*H22&gt;Calculator!$B$16,"Yes",""))</f>
        <v/>
      </c>
    </row>
    <row r="23" customFormat="false" ht="15" hidden="false" customHeight="true" outlineLevel="0" collapsed="false">
      <c r="A23" s="32"/>
      <c r="B23" s="32"/>
      <c r="C23" s="33"/>
      <c r="D23" s="33"/>
      <c r="E23" s="34"/>
      <c r="F23" s="32"/>
      <c r="G23" s="23" t="str">
        <f aca="false">IF(D23="","",ROUND(($B$3+1-D23)/365.25,2))</f>
        <v/>
      </c>
      <c r="H23" s="23" t="str">
        <f aca="false">IF(D23="","",IF(F23="Fixed-term",G23,DATEDIF(D23,$B$3+1,"y")+IF(DATEDIF(D23,$B$3+1,"ym")&gt;6,1,IF(AND(DATEDIF(D23,$B$3+1,"ym")=6,DATEDIF(D23,$B$3+1,"md")&gt;0),1,0))))</f>
        <v/>
      </c>
      <c r="I23" s="29" t="str">
        <f aca="false">IF(D23="","",IF(G23&gt;=IF(F23="Fixed-term",Calculator!$B$13,Calculator!$B$12),"Yes","No"))</f>
        <v/>
      </c>
      <c r="J23" s="30" t="str">
        <f aca="false">IF(D23="","",ROUND(MIN(Calculator!$B$16,E23*Calculator!$B$14/Calculator!$B$15*H23),0))</f>
        <v/>
      </c>
      <c r="K23" s="24" t="str">
        <f aca="false">IF(D23="","",IF(I23="Yes",J23,0))</f>
        <v/>
      </c>
      <c r="L23" s="31" t="str">
        <f aca="false">IF(D23="","",IF(I23="Yes","",ROUND(IF(F23="Fixed-term",Calculator!$B$13,Calculator!$B$12)-G23,2)))</f>
        <v/>
      </c>
      <c r="M23" s="29" t="str">
        <f aca="false">IF(D23="","",IF(E23*Calculator!$B$14/Calculator!$B$15*H23&gt;Calculator!$B$16,"Yes",""))</f>
        <v/>
      </c>
    </row>
    <row r="24" customFormat="false" ht="15" hidden="false" customHeight="true" outlineLevel="0" collapsed="false">
      <c r="A24" s="32"/>
      <c r="B24" s="32"/>
      <c r="C24" s="33"/>
      <c r="D24" s="33"/>
      <c r="E24" s="34"/>
      <c r="F24" s="32"/>
      <c r="G24" s="23" t="str">
        <f aca="false">IF(D24="","",ROUND(($B$3+1-D24)/365.25,2))</f>
        <v/>
      </c>
      <c r="H24" s="23" t="str">
        <f aca="false">IF(D24="","",IF(F24="Fixed-term",G24,DATEDIF(D24,$B$3+1,"y")+IF(DATEDIF(D24,$B$3+1,"ym")&gt;6,1,IF(AND(DATEDIF(D24,$B$3+1,"ym")=6,DATEDIF(D24,$B$3+1,"md")&gt;0),1,0))))</f>
        <v/>
      </c>
      <c r="I24" s="29" t="str">
        <f aca="false">IF(D24="","",IF(G24&gt;=IF(F24="Fixed-term",Calculator!$B$13,Calculator!$B$12),"Yes","No"))</f>
        <v/>
      </c>
      <c r="J24" s="30" t="str">
        <f aca="false">IF(D24="","",ROUND(MIN(Calculator!$B$16,E24*Calculator!$B$14/Calculator!$B$15*H24),0))</f>
        <v/>
      </c>
      <c r="K24" s="24" t="str">
        <f aca="false">IF(D24="","",IF(I24="Yes",J24,0))</f>
        <v/>
      </c>
      <c r="L24" s="31" t="str">
        <f aca="false">IF(D24="","",IF(I24="Yes","",ROUND(IF(F24="Fixed-term",Calculator!$B$13,Calculator!$B$12)-G24,2)))</f>
        <v/>
      </c>
      <c r="M24" s="29" t="str">
        <f aca="false">IF(D24="","",IF(E24*Calculator!$B$14/Calculator!$B$15*H24&gt;Calculator!$B$16,"Yes",""))</f>
        <v/>
      </c>
    </row>
    <row r="25" customFormat="false" ht="15" hidden="false" customHeight="true" outlineLevel="0" collapsed="false">
      <c r="A25" s="32"/>
      <c r="B25" s="32"/>
      <c r="C25" s="33"/>
      <c r="D25" s="33"/>
      <c r="E25" s="34"/>
      <c r="F25" s="32"/>
      <c r="G25" s="23" t="str">
        <f aca="false">IF(D25="","",ROUND(($B$3+1-D25)/365.25,2))</f>
        <v/>
      </c>
      <c r="H25" s="23" t="str">
        <f aca="false">IF(D25="","",IF(F25="Fixed-term",G25,DATEDIF(D25,$B$3+1,"y")+IF(DATEDIF(D25,$B$3+1,"ym")&gt;6,1,IF(AND(DATEDIF(D25,$B$3+1,"ym")=6,DATEDIF(D25,$B$3+1,"md")&gt;0),1,0))))</f>
        <v/>
      </c>
      <c r="I25" s="29" t="str">
        <f aca="false">IF(D25="","",IF(G25&gt;=IF(F25="Fixed-term",Calculator!$B$13,Calculator!$B$12),"Yes","No"))</f>
        <v/>
      </c>
      <c r="J25" s="30" t="str">
        <f aca="false">IF(D25="","",ROUND(MIN(Calculator!$B$16,E25*Calculator!$B$14/Calculator!$B$15*H25),0))</f>
        <v/>
      </c>
      <c r="K25" s="24" t="str">
        <f aca="false">IF(D25="","",IF(I25="Yes",J25,0))</f>
        <v/>
      </c>
      <c r="L25" s="31" t="str">
        <f aca="false">IF(D25="","",IF(I25="Yes","",ROUND(IF(F25="Fixed-term",Calculator!$B$13,Calculator!$B$12)-G25,2)))</f>
        <v/>
      </c>
      <c r="M25" s="29" t="str">
        <f aca="false">IF(D25="","",IF(E25*Calculator!$B$14/Calculator!$B$15*H25&gt;Calculator!$B$16,"Yes",""))</f>
        <v/>
      </c>
    </row>
    <row r="26" customFormat="false" ht="15" hidden="false" customHeight="true" outlineLevel="0" collapsed="false">
      <c r="A26" s="32"/>
      <c r="B26" s="32"/>
      <c r="C26" s="33"/>
      <c r="D26" s="33"/>
      <c r="E26" s="34"/>
      <c r="F26" s="32"/>
      <c r="G26" s="23" t="str">
        <f aca="false">IF(D26="","",ROUND(($B$3+1-D26)/365.25,2))</f>
        <v/>
      </c>
      <c r="H26" s="23" t="str">
        <f aca="false">IF(D26="","",IF(F26="Fixed-term",G26,DATEDIF(D26,$B$3+1,"y")+IF(DATEDIF(D26,$B$3+1,"ym")&gt;6,1,IF(AND(DATEDIF(D26,$B$3+1,"ym")=6,DATEDIF(D26,$B$3+1,"md")&gt;0),1,0))))</f>
        <v/>
      </c>
      <c r="I26" s="29" t="str">
        <f aca="false">IF(D26="","",IF(G26&gt;=IF(F26="Fixed-term",Calculator!$B$13,Calculator!$B$12),"Yes","No"))</f>
        <v/>
      </c>
      <c r="J26" s="30" t="str">
        <f aca="false">IF(D26="","",ROUND(MIN(Calculator!$B$16,E26*Calculator!$B$14/Calculator!$B$15*H26),0))</f>
        <v/>
      </c>
      <c r="K26" s="24" t="str">
        <f aca="false">IF(D26="","",IF(I26="Yes",J26,0))</f>
        <v/>
      </c>
      <c r="L26" s="31" t="str">
        <f aca="false">IF(D26="","",IF(I26="Yes","",ROUND(IF(F26="Fixed-term",Calculator!$B$13,Calculator!$B$12)-G26,2)))</f>
        <v/>
      </c>
      <c r="M26" s="29" t="str">
        <f aca="false">IF(D26="","",IF(E26*Calculator!$B$14/Calculator!$B$15*H26&gt;Calculator!$B$16,"Yes",""))</f>
        <v/>
      </c>
    </row>
    <row r="27" customFormat="false" ht="15" hidden="false" customHeight="true" outlineLevel="0" collapsed="false">
      <c r="A27" s="32"/>
      <c r="B27" s="32"/>
      <c r="C27" s="33"/>
      <c r="D27" s="33"/>
      <c r="E27" s="34"/>
      <c r="F27" s="32"/>
      <c r="G27" s="23" t="str">
        <f aca="false">IF(D27="","",ROUND(($B$3+1-D27)/365.25,2))</f>
        <v/>
      </c>
      <c r="H27" s="23" t="str">
        <f aca="false">IF(D27="","",IF(F27="Fixed-term",G27,DATEDIF(D27,$B$3+1,"y")+IF(DATEDIF(D27,$B$3+1,"ym")&gt;6,1,IF(AND(DATEDIF(D27,$B$3+1,"ym")=6,DATEDIF(D27,$B$3+1,"md")&gt;0),1,0))))</f>
        <v/>
      </c>
      <c r="I27" s="29" t="str">
        <f aca="false">IF(D27="","",IF(G27&gt;=IF(F27="Fixed-term",Calculator!$B$13,Calculator!$B$12),"Yes","No"))</f>
        <v/>
      </c>
      <c r="J27" s="30" t="str">
        <f aca="false">IF(D27="","",ROUND(MIN(Calculator!$B$16,E27*Calculator!$B$14/Calculator!$B$15*H27),0))</f>
        <v/>
      </c>
      <c r="K27" s="24" t="str">
        <f aca="false">IF(D27="","",IF(I27="Yes",J27,0))</f>
        <v/>
      </c>
      <c r="L27" s="31" t="str">
        <f aca="false">IF(D27="","",IF(I27="Yes","",ROUND(IF(F27="Fixed-term",Calculator!$B$13,Calculator!$B$12)-G27,2)))</f>
        <v/>
      </c>
      <c r="M27" s="29" t="str">
        <f aca="false">IF(D27="","",IF(E27*Calculator!$B$14/Calculator!$B$15*H27&gt;Calculator!$B$16,"Yes",""))</f>
        <v/>
      </c>
    </row>
    <row r="28" customFormat="false" ht="15" hidden="false" customHeight="true" outlineLevel="0" collapsed="false">
      <c r="A28" s="32"/>
      <c r="B28" s="32"/>
      <c r="C28" s="33"/>
      <c r="D28" s="33"/>
      <c r="E28" s="34"/>
      <c r="F28" s="32"/>
      <c r="G28" s="23" t="str">
        <f aca="false">IF(D28="","",ROUND(($B$3+1-D28)/365.25,2))</f>
        <v/>
      </c>
      <c r="H28" s="23" t="str">
        <f aca="false">IF(D28="","",IF(F28="Fixed-term",G28,DATEDIF(D28,$B$3+1,"y")+IF(DATEDIF(D28,$B$3+1,"ym")&gt;6,1,IF(AND(DATEDIF(D28,$B$3+1,"ym")=6,DATEDIF(D28,$B$3+1,"md")&gt;0),1,0))))</f>
        <v/>
      </c>
      <c r="I28" s="29" t="str">
        <f aca="false">IF(D28="","",IF(G28&gt;=IF(F28="Fixed-term",Calculator!$B$13,Calculator!$B$12),"Yes","No"))</f>
        <v/>
      </c>
      <c r="J28" s="30" t="str">
        <f aca="false">IF(D28="","",ROUND(MIN(Calculator!$B$16,E28*Calculator!$B$14/Calculator!$B$15*H28),0))</f>
        <v/>
      </c>
      <c r="K28" s="24" t="str">
        <f aca="false">IF(D28="","",IF(I28="Yes",J28,0))</f>
        <v/>
      </c>
      <c r="L28" s="31" t="str">
        <f aca="false">IF(D28="","",IF(I28="Yes","",ROUND(IF(F28="Fixed-term",Calculator!$B$13,Calculator!$B$12)-G28,2)))</f>
        <v/>
      </c>
      <c r="M28" s="29" t="str">
        <f aca="false">IF(D28="","",IF(E28*Calculator!$B$14/Calculator!$B$15*H28&gt;Calculator!$B$16,"Yes",""))</f>
        <v/>
      </c>
    </row>
    <row r="29" customFormat="false" ht="15" hidden="false" customHeight="true" outlineLevel="0" collapsed="false">
      <c r="A29" s="32"/>
      <c r="B29" s="32"/>
      <c r="C29" s="33"/>
      <c r="D29" s="33"/>
      <c r="E29" s="34"/>
      <c r="F29" s="32"/>
      <c r="G29" s="23" t="str">
        <f aca="false">IF(D29="","",ROUND(($B$3+1-D29)/365.25,2))</f>
        <v/>
      </c>
      <c r="H29" s="23" t="str">
        <f aca="false">IF(D29="","",IF(F29="Fixed-term",G29,DATEDIF(D29,$B$3+1,"y")+IF(DATEDIF(D29,$B$3+1,"ym")&gt;6,1,IF(AND(DATEDIF(D29,$B$3+1,"ym")=6,DATEDIF(D29,$B$3+1,"md")&gt;0),1,0))))</f>
        <v/>
      </c>
      <c r="I29" s="29" t="str">
        <f aca="false">IF(D29="","",IF(G29&gt;=IF(F29="Fixed-term",Calculator!$B$13,Calculator!$B$12),"Yes","No"))</f>
        <v/>
      </c>
      <c r="J29" s="30" t="str">
        <f aca="false">IF(D29="","",ROUND(MIN(Calculator!$B$16,E29*Calculator!$B$14/Calculator!$B$15*H29),0))</f>
        <v/>
      </c>
      <c r="K29" s="24" t="str">
        <f aca="false">IF(D29="","",IF(I29="Yes",J29,0))</f>
        <v/>
      </c>
      <c r="L29" s="31" t="str">
        <f aca="false">IF(D29="","",IF(I29="Yes","",ROUND(IF(F29="Fixed-term",Calculator!$B$13,Calculator!$B$12)-G29,2)))</f>
        <v/>
      </c>
      <c r="M29" s="29" t="str">
        <f aca="false">IF(D29="","",IF(E29*Calculator!$B$14/Calculator!$B$15*H29&gt;Calculator!$B$16,"Yes",""))</f>
        <v/>
      </c>
    </row>
    <row r="30" customFormat="false" ht="15" hidden="false" customHeight="true" outlineLevel="0" collapsed="false">
      <c r="A30" s="32"/>
      <c r="B30" s="32"/>
      <c r="C30" s="33"/>
      <c r="D30" s="33"/>
      <c r="E30" s="34"/>
      <c r="F30" s="32"/>
      <c r="G30" s="23" t="str">
        <f aca="false">IF(D30="","",ROUND(($B$3+1-D30)/365.25,2))</f>
        <v/>
      </c>
      <c r="H30" s="23" t="str">
        <f aca="false">IF(D30="","",IF(F30="Fixed-term",G30,DATEDIF(D30,$B$3+1,"y")+IF(DATEDIF(D30,$B$3+1,"ym")&gt;6,1,IF(AND(DATEDIF(D30,$B$3+1,"ym")=6,DATEDIF(D30,$B$3+1,"md")&gt;0),1,0))))</f>
        <v/>
      </c>
      <c r="I30" s="29" t="str">
        <f aca="false">IF(D30="","",IF(G30&gt;=IF(F30="Fixed-term",Calculator!$B$13,Calculator!$B$12),"Yes","No"))</f>
        <v/>
      </c>
      <c r="J30" s="30" t="str">
        <f aca="false">IF(D30="","",ROUND(MIN(Calculator!$B$16,E30*Calculator!$B$14/Calculator!$B$15*H30),0))</f>
        <v/>
      </c>
      <c r="K30" s="24" t="str">
        <f aca="false">IF(D30="","",IF(I30="Yes",J30,0))</f>
        <v/>
      </c>
      <c r="L30" s="31" t="str">
        <f aca="false">IF(D30="","",IF(I30="Yes","",ROUND(IF(F30="Fixed-term",Calculator!$B$13,Calculator!$B$12)-G30,2)))</f>
        <v/>
      </c>
      <c r="M30" s="29" t="str">
        <f aca="false">IF(D30="","",IF(E30*Calculator!$B$14/Calculator!$B$15*H30&gt;Calculator!$B$16,"Yes",""))</f>
        <v/>
      </c>
    </row>
    <row r="31" customFormat="false" ht="15" hidden="false" customHeight="true" outlineLevel="0" collapsed="false">
      <c r="A31" s="32"/>
      <c r="B31" s="32"/>
      <c r="C31" s="33"/>
      <c r="D31" s="33"/>
      <c r="E31" s="34"/>
      <c r="F31" s="32"/>
      <c r="G31" s="23" t="str">
        <f aca="false">IF(D31="","",ROUND(($B$3+1-D31)/365.25,2))</f>
        <v/>
      </c>
      <c r="H31" s="23" t="str">
        <f aca="false">IF(D31="","",IF(F31="Fixed-term",G31,DATEDIF(D31,$B$3+1,"y")+IF(DATEDIF(D31,$B$3+1,"ym")&gt;6,1,IF(AND(DATEDIF(D31,$B$3+1,"ym")=6,DATEDIF(D31,$B$3+1,"md")&gt;0),1,0))))</f>
        <v/>
      </c>
      <c r="I31" s="29" t="str">
        <f aca="false">IF(D31="","",IF(G31&gt;=IF(F31="Fixed-term",Calculator!$B$13,Calculator!$B$12),"Yes","No"))</f>
        <v/>
      </c>
      <c r="J31" s="30" t="str">
        <f aca="false">IF(D31="","",ROUND(MIN(Calculator!$B$16,E31*Calculator!$B$14/Calculator!$B$15*H31),0))</f>
        <v/>
      </c>
      <c r="K31" s="24" t="str">
        <f aca="false">IF(D31="","",IF(I31="Yes",J31,0))</f>
        <v/>
      </c>
      <c r="L31" s="31" t="str">
        <f aca="false">IF(D31="","",IF(I31="Yes","",ROUND(IF(F31="Fixed-term",Calculator!$B$13,Calculator!$B$12)-G31,2)))</f>
        <v/>
      </c>
      <c r="M31" s="29" t="str">
        <f aca="false">IF(D31="","",IF(E31*Calculator!$B$14/Calculator!$B$15*H31&gt;Calculator!$B$16,"Yes",""))</f>
        <v/>
      </c>
    </row>
    <row r="32" customFormat="false" ht="15" hidden="false" customHeight="true" outlineLevel="0" collapsed="false">
      <c r="A32" s="32"/>
      <c r="B32" s="32"/>
      <c r="C32" s="33"/>
      <c r="D32" s="33"/>
      <c r="E32" s="34"/>
      <c r="F32" s="32"/>
      <c r="G32" s="23" t="str">
        <f aca="false">IF(D32="","",ROUND(($B$3+1-D32)/365.25,2))</f>
        <v/>
      </c>
      <c r="H32" s="23" t="str">
        <f aca="false">IF(D32="","",IF(F32="Fixed-term",G32,DATEDIF(D32,$B$3+1,"y")+IF(DATEDIF(D32,$B$3+1,"ym")&gt;6,1,IF(AND(DATEDIF(D32,$B$3+1,"ym")=6,DATEDIF(D32,$B$3+1,"md")&gt;0),1,0))))</f>
        <v/>
      </c>
      <c r="I32" s="29" t="str">
        <f aca="false">IF(D32="","",IF(G32&gt;=IF(F32="Fixed-term",Calculator!$B$13,Calculator!$B$12),"Yes","No"))</f>
        <v/>
      </c>
      <c r="J32" s="30" t="str">
        <f aca="false">IF(D32="","",ROUND(MIN(Calculator!$B$16,E32*Calculator!$B$14/Calculator!$B$15*H32),0))</f>
        <v/>
      </c>
      <c r="K32" s="24" t="str">
        <f aca="false">IF(D32="","",IF(I32="Yes",J32,0))</f>
        <v/>
      </c>
      <c r="L32" s="31" t="str">
        <f aca="false">IF(D32="","",IF(I32="Yes","",ROUND(IF(F32="Fixed-term",Calculator!$B$13,Calculator!$B$12)-G32,2)))</f>
        <v/>
      </c>
      <c r="M32" s="29" t="str">
        <f aca="false">IF(D32="","",IF(E32*Calculator!$B$14/Calculator!$B$15*H32&gt;Calculator!$B$16,"Yes",""))</f>
        <v/>
      </c>
    </row>
    <row r="33" customFormat="false" ht="15" hidden="false" customHeight="true" outlineLevel="0" collapsed="false">
      <c r="A33" s="32"/>
      <c r="B33" s="32"/>
      <c r="C33" s="33"/>
      <c r="D33" s="33"/>
      <c r="E33" s="34"/>
      <c r="F33" s="32"/>
      <c r="G33" s="23" t="str">
        <f aca="false">IF(D33="","",ROUND(($B$3+1-D33)/365.25,2))</f>
        <v/>
      </c>
      <c r="H33" s="23" t="str">
        <f aca="false">IF(D33="","",IF(F33="Fixed-term",G33,DATEDIF(D33,$B$3+1,"y")+IF(DATEDIF(D33,$B$3+1,"ym")&gt;6,1,IF(AND(DATEDIF(D33,$B$3+1,"ym")=6,DATEDIF(D33,$B$3+1,"md")&gt;0),1,0))))</f>
        <v/>
      </c>
      <c r="I33" s="29" t="str">
        <f aca="false">IF(D33="","",IF(G33&gt;=IF(F33="Fixed-term",Calculator!$B$13,Calculator!$B$12),"Yes","No"))</f>
        <v/>
      </c>
      <c r="J33" s="30" t="str">
        <f aca="false">IF(D33="","",ROUND(MIN(Calculator!$B$16,E33*Calculator!$B$14/Calculator!$B$15*H33),0))</f>
        <v/>
      </c>
      <c r="K33" s="24" t="str">
        <f aca="false">IF(D33="","",IF(I33="Yes",J33,0))</f>
        <v/>
      </c>
      <c r="L33" s="31" t="str">
        <f aca="false">IF(D33="","",IF(I33="Yes","",ROUND(IF(F33="Fixed-term",Calculator!$B$13,Calculator!$B$12)-G33,2)))</f>
        <v/>
      </c>
      <c r="M33" s="29" t="str">
        <f aca="false">IF(D33="","",IF(E33*Calculator!$B$14/Calculator!$B$15*H33&gt;Calculator!$B$16,"Yes",""))</f>
        <v/>
      </c>
    </row>
    <row r="34" customFormat="false" ht="15" hidden="false" customHeight="true" outlineLevel="0" collapsed="false">
      <c r="A34" s="32"/>
      <c r="B34" s="32"/>
      <c r="C34" s="33"/>
      <c r="D34" s="33"/>
      <c r="E34" s="34"/>
      <c r="F34" s="32"/>
      <c r="G34" s="23" t="str">
        <f aca="false">IF(D34="","",ROUND(($B$3+1-D34)/365.25,2))</f>
        <v/>
      </c>
      <c r="H34" s="23" t="str">
        <f aca="false">IF(D34="","",IF(F34="Fixed-term",G34,DATEDIF(D34,$B$3+1,"y")+IF(DATEDIF(D34,$B$3+1,"ym")&gt;6,1,IF(AND(DATEDIF(D34,$B$3+1,"ym")=6,DATEDIF(D34,$B$3+1,"md")&gt;0),1,0))))</f>
        <v/>
      </c>
      <c r="I34" s="29" t="str">
        <f aca="false">IF(D34="","",IF(G34&gt;=IF(F34="Fixed-term",Calculator!$B$13,Calculator!$B$12),"Yes","No"))</f>
        <v/>
      </c>
      <c r="J34" s="30" t="str">
        <f aca="false">IF(D34="","",ROUND(MIN(Calculator!$B$16,E34*Calculator!$B$14/Calculator!$B$15*H34),0))</f>
        <v/>
      </c>
      <c r="K34" s="24" t="str">
        <f aca="false">IF(D34="","",IF(I34="Yes",J34,0))</f>
        <v/>
      </c>
      <c r="L34" s="31" t="str">
        <f aca="false">IF(D34="","",IF(I34="Yes","",ROUND(IF(F34="Fixed-term",Calculator!$B$13,Calculator!$B$12)-G34,2)))</f>
        <v/>
      </c>
      <c r="M34" s="29" t="str">
        <f aca="false">IF(D34="","",IF(E34*Calculator!$B$14/Calculator!$B$15*H34&gt;Calculator!$B$16,"Yes",""))</f>
        <v/>
      </c>
    </row>
    <row r="35" customFormat="false" ht="15" hidden="false" customHeight="true" outlineLevel="0" collapsed="false">
      <c r="A35" s="32"/>
      <c r="B35" s="32"/>
      <c r="C35" s="33"/>
      <c r="D35" s="33"/>
      <c r="E35" s="34"/>
      <c r="F35" s="32"/>
      <c r="G35" s="23" t="str">
        <f aca="false">IF(D35="","",ROUND(($B$3+1-D35)/365.25,2))</f>
        <v/>
      </c>
      <c r="H35" s="23" t="str">
        <f aca="false">IF(D35="","",IF(F35="Fixed-term",G35,DATEDIF(D35,$B$3+1,"y")+IF(DATEDIF(D35,$B$3+1,"ym")&gt;6,1,IF(AND(DATEDIF(D35,$B$3+1,"ym")=6,DATEDIF(D35,$B$3+1,"md")&gt;0),1,0))))</f>
        <v/>
      </c>
      <c r="I35" s="29" t="str">
        <f aca="false">IF(D35="","",IF(G35&gt;=IF(F35="Fixed-term",Calculator!$B$13,Calculator!$B$12),"Yes","No"))</f>
        <v/>
      </c>
      <c r="J35" s="30" t="str">
        <f aca="false">IF(D35="","",ROUND(MIN(Calculator!$B$16,E35*Calculator!$B$14/Calculator!$B$15*H35),0))</f>
        <v/>
      </c>
      <c r="K35" s="24" t="str">
        <f aca="false">IF(D35="","",IF(I35="Yes",J35,0))</f>
        <v/>
      </c>
      <c r="L35" s="31" t="str">
        <f aca="false">IF(D35="","",IF(I35="Yes","",ROUND(IF(F35="Fixed-term",Calculator!$B$13,Calculator!$B$12)-G35,2)))</f>
        <v/>
      </c>
      <c r="M35" s="29" t="str">
        <f aca="false">IF(D35="","",IF(E35*Calculator!$B$14/Calculator!$B$15*H35&gt;Calculator!$B$16,"Yes",""))</f>
        <v/>
      </c>
    </row>
    <row r="36" customFormat="false" ht="15" hidden="false" customHeight="true" outlineLevel="0" collapsed="false">
      <c r="A36" s="32"/>
      <c r="B36" s="32"/>
      <c r="C36" s="33"/>
      <c r="D36" s="33"/>
      <c r="E36" s="34"/>
      <c r="F36" s="32"/>
      <c r="G36" s="23" t="str">
        <f aca="false">IF(D36="","",ROUND(($B$3+1-D36)/365.25,2))</f>
        <v/>
      </c>
      <c r="H36" s="23" t="str">
        <f aca="false">IF(D36="","",IF(F36="Fixed-term",G36,DATEDIF(D36,$B$3+1,"y")+IF(DATEDIF(D36,$B$3+1,"ym")&gt;6,1,IF(AND(DATEDIF(D36,$B$3+1,"ym")=6,DATEDIF(D36,$B$3+1,"md")&gt;0),1,0))))</f>
        <v/>
      </c>
      <c r="I36" s="29" t="str">
        <f aca="false">IF(D36="","",IF(G36&gt;=IF(F36="Fixed-term",Calculator!$B$13,Calculator!$B$12),"Yes","No"))</f>
        <v/>
      </c>
      <c r="J36" s="30" t="str">
        <f aca="false">IF(D36="","",ROUND(MIN(Calculator!$B$16,E36*Calculator!$B$14/Calculator!$B$15*H36),0))</f>
        <v/>
      </c>
      <c r="K36" s="24" t="str">
        <f aca="false">IF(D36="","",IF(I36="Yes",J36,0))</f>
        <v/>
      </c>
      <c r="L36" s="31" t="str">
        <f aca="false">IF(D36="","",IF(I36="Yes","",ROUND(IF(F36="Fixed-term",Calculator!$B$13,Calculator!$B$12)-G36,2)))</f>
        <v/>
      </c>
      <c r="M36" s="29" t="str">
        <f aca="false">IF(D36="","",IF(E36*Calculator!$B$14/Calculator!$B$15*H36&gt;Calculator!$B$16,"Yes",""))</f>
        <v/>
      </c>
    </row>
    <row r="37" customFormat="false" ht="15" hidden="false" customHeight="true" outlineLevel="0" collapsed="false">
      <c r="A37" s="32"/>
      <c r="B37" s="32"/>
      <c r="C37" s="33"/>
      <c r="D37" s="33"/>
      <c r="E37" s="34"/>
      <c r="F37" s="32"/>
      <c r="G37" s="23" t="str">
        <f aca="false">IF(D37="","",ROUND(($B$3+1-D37)/365.25,2))</f>
        <v/>
      </c>
      <c r="H37" s="23" t="str">
        <f aca="false">IF(D37="","",IF(F37="Fixed-term",G37,DATEDIF(D37,$B$3+1,"y")+IF(DATEDIF(D37,$B$3+1,"ym")&gt;6,1,IF(AND(DATEDIF(D37,$B$3+1,"ym")=6,DATEDIF(D37,$B$3+1,"md")&gt;0),1,0))))</f>
        <v/>
      </c>
      <c r="I37" s="29" t="str">
        <f aca="false">IF(D37="","",IF(G37&gt;=IF(F37="Fixed-term",Calculator!$B$13,Calculator!$B$12),"Yes","No"))</f>
        <v/>
      </c>
      <c r="J37" s="30" t="str">
        <f aca="false">IF(D37="","",ROUND(MIN(Calculator!$B$16,E37*Calculator!$B$14/Calculator!$B$15*H37),0))</f>
        <v/>
      </c>
      <c r="K37" s="24" t="str">
        <f aca="false">IF(D37="","",IF(I37="Yes",J37,0))</f>
        <v/>
      </c>
      <c r="L37" s="31" t="str">
        <f aca="false">IF(D37="","",IF(I37="Yes","",ROUND(IF(F37="Fixed-term",Calculator!$B$13,Calculator!$B$12)-G37,2)))</f>
        <v/>
      </c>
      <c r="M37" s="29" t="str">
        <f aca="false">IF(D37="","",IF(E37*Calculator!$B$14/Calculator!$B$15*H37&gt;Calculator!$B$16,"Yes",""))</f>
        <v/>
      </c>
    </row>
    <row r="38" customFormat="false" ht="15" hidden="false" customHeight="true" outlineLevel="0" collapsed="false">
      <c r="A38" s="32"/>
      <c r="B38" s="32"/>
      <c r="C38" s="33"/>
      <c r="D38" s="33"/>
      <c r="E38" s="34"/>
      <c r="F38" s="32"/>
      <c r="G38" s="23" t="str">
        <f aca="false">IF(D38="","",ROUND(($B$3+1-D38)/365.25,2))</f>
        <v/>
      </c>
      <c r="H38" s="23" t="str">
        <f aca="false">IF(D38="","",IF(F38="Fixed-term",G38,DATEDIF(D38,$B$3+1,"y")+IF(DATEDIF(D38,$B$3+1,"ym")&gt;6,1,IF(AND(DATEDIF(D38,$B$3+1,"ym")=6,DATEDIF(D38,$B$3+1,"md")&gt;0),1,0))))</f>
        <v/>
      </c>
      <c r="I38" s="29" t="str">
        <f aca="false">IF(D38="","",IF(G38&gt;=IF(F38="Fixed-term",Calculator!$B$13,Calculator!$B$12),"Yes","No"))</f>
        <v/>
      </c>
      <c r="J38" s="30" t="str">
        <f aca="false">IF(D38="","",ROUND(MIN(Calculator!$B$16,E38*Calculator!$B$14/Calculator!$B$15*H38),0))</f>
        <v/>
      </c>
      <c r="K38" s="24" t="str">
        <f aca="false">IF(D38="","",IF(I38="Yes",J38,0))</f>
        <v/>
      </c>
      <c r="L38" s="31" t="str">
        <f aca="false">IF(D38="","",IF(I38="Yes","",ROUND(IF(F38="Fixed-term",Calculator!$B$13,Calculator!$B$12)-G38,2)))</f>
        <v/>
      </c>
      <c r="M38" s="29" t="str">
        <f aca="false">IF(D38="","",IF(E38*Calculator!$B$14/Calculator!$B$15*H38&gt;Calculator!$B$16,"Yes",""))</f>
        <v/>
      </c>
    </row>
    <row r="39" customFormat="false" ht="15" hidden="false" customHeight="true" outlineLevel="0" collapsed="false">
      <c r="A39" s="32"/>
      <c r="B39" s="32"/>
      <c r="C39" s="33"/>
      <c r="D39" s="33"/>
      <c r="E39" s="34"/>
      <c r="F39" s="32"/>
      <c r="G39" s="23" t="str">
        <f aca="false">IF(D39="","",ROUND(($B$3+1-D39)/365.25,2))</f>
        <v/>
      </c>
      <c r="H39" s="23" t="str">
        <f aca="false">IF(D39="","",IF(F39="Fixed-term",G39,DATEDIF(D39,$B$3+1,"y")+IF(DATEDIF(D39,$B$3+1,"ym")&gt;6,1,IF(AND(DATEDIF(D39,$B$3+1,"ym")=6,DATEDIF(D39,$B$3+1,"md")&gt;0),1,0))))</f>
        <v/>
      </c>
      <c r="I39" s="29" t="str">
        <f aca="false">IF(D39="","",IF(G39&gt;=IF(F39="Fixed-term",Calculator!$B$13,Calculator!$B$12),"Yes","No"))</f>
        <v/>
      </c>
      <c r="J39" s="30" t="str">
        <f aca="false">IF(D39="","",ROUND(MIN(Calculator!$B$16,E39*Calculator!$B$14/Calculator!$B$15*H39),0))</f>
        <v/>
      </c>
      <c r="K39" s="24" t="str">
        <f aca="false">IF(D39="","",IF(I39="Yes",J39,0))</f>
        <v/>
      </c>
      <c r="L39" s="31" t="str">
        <f aca="false">IF(D39="","",IF(I39="Yes","",ROUND(IF(F39="Fixed-term",Calculator!$B$13,Calculator!$B$12)-G39,2)))</f>
        <v/>
      </c>
      <c r="M39" s="29" t="str">
        <f aca="false">IF(D39="","",IF(E39*Calculator!$B$14/Calculator!$B$15*H39&gt;Calculator!$B$16,"Yes",""))</f>
        <v/>
      </c>
    </row>
    <row r="40" customFormat="false" ht="15" hidden="false" customHeight="true" outlineLevel="0" collapsed="false">
      <c r="A40" s="32"/>
      <c r="B40" s="32"/>
      <c r="C40" s="33"/>
      <c r="D40" s="33"/>
      <c r="E40" s="34"/>
      <c r="F40" s="32"/>
      <c r="G40" s="23" t="str">
        <f aca="false">IF(D40="","",ROUND(($B$3+1-D40)/365.25,2))</f>
        <v/>
      </c>
      <c r="H40" s="23" t="str">
        <f aca="false">IF(D40="","",IF(F40="Fixed-term",G40,DATEDIF(D40,$B$3+1,"y")+IF(DATEDIF(D40,$B$3+1,"ym")&gt;6,1,IF(AND(DATEDIF(D40,$B$3+1,"ym")=6,DATEDIF(D40,$B$3+1,"md")&gt;0),1,0))))</f>
        <v/>
      </c>
      <c r="I40" s="29" t="str">
        <f aca="false">IF(D40="","",IF(G40&gt;=IF(F40="Fixed-term",Calculator!$B$13,Calculator!$B$12),"Yes","No"))</f>
        <v/>
      </c>
      <c r="J40" s="30" t="str">
        <f aca="false">IF(D40="","",ROUND(MIN(Calculator!$B$16,E40*Calculator!$B$14/Calculator!$B$15*H40),0))</f>
        <v/>
      </c>
      <c r="K40" s="24" t="str">
        <f aca="false">IF(D40="","",IF(I40="Yes",J40,0))</f>
        <v/>
      </c>
      <c r="L40" s="31" t="str">
        <f aca="false">IF(D40="","",IF(I40="Yes","",ROUND(IF(F40="Fixed-term",Calculator!$B$13,Calculator!$B$12)-G40,2)))</f>
        <v/>
      </c>
      <c r="M40" s="29" t="str">
        <f aca="false">IF(D40="","",IF(E40*Calculator!$B$14/Calculator!$B$15*H40&gt;Calculator!$B$16,"Yes",""))</f>
        <v/>
      </c>
    </row>
    <row r="41" customFormat="false" ht="15" hidden="false" customHeight="true" outlineLevel="0" collapsed="false">
      <c r="A41" s="32"/>
      <c r="B41" s="32"/>
      <c r="C41" s="33"/>
      <c r="D41" s="33"/>
      <c r="E41" s="34"/>
      <c r="F41" s="32"/>
      <c r="G41" s="23" t="str">
        <f aca="false">IF(D41="","",ROUND(($B$3+1-D41)/365.25,2))</f>
        <v/>
      </c>
      <c r="H41" s="23" t="str">
        <f aca="false">IF(D41="","",IF(F41="Fixed-term",G41,DATEDIF(D41,$B$3+1,"y")+IF(DATEDIF(D41,$B$3+1,"ym")&gt;6,1,IF(AND(DATEDIF(D41,$B$3+1,"ym")=6,DATEDIF(D41,$B$3+1,"md")&gt;0),1,0))))</f>
        <v/>
      </c>
      <c r="I41" s="29" t="str">
        <f aca="false">IF(D41="","",IF(G41&gt;=IF(F41="Fixed-term",Calculator!$B$13,Calculator!$B$12),"Yes","No"))</f>
        <v/>
      </c>
      <c r="J41" s="30" t="str">
        <f aca="false">IF(D41="","",ROUND(MIN(Calculator!$B$16,E41*Calculator!$B$14/Calculator!$B$15*H41),0))</f>
        <v/>
      </c>
      <c r="K41" s="24" t="str">
        <f aca="false">IF(D41="","",IF(I41="Yes",J41,0))</f>
        <v/>
      </c>
      <c r="L41" s="31" t="str">
        <f aca="false">IF(D41="","",IF(I41="Yes","",ROUND(IF(F41="Fixed-term",Calculator!$B$13,Calculator!$B$12)-G41,2)))</f>
        <v/>
      </c>
      <c r="M41" s="29" t="str">
        <f aca="false">IF(D41="","",IF(E41*Calculator!$B$14/Calculator!$B$15*H41&gt;Calculator!$B$16,"Yes",""))</f>
        <v/>
      </c>
    </row>
    <row r="42" customFormat="false" ht="15" hidden="false" customHeight="true" outlineLevel="0" collapsed="false">
      <c r="A42" s="32"/>
      <c r="B42" s="32"/>
      <c r="C42" s="33"/>
      <c r="D42" s="33"/>
      <c r="E42" s="34"/>
      <c r="F42" s="32"/>
      <c r="G42" s="23" t="str">
        <f aca="false">IF(D42="","",ROUND(($B$3+1-D42)/365.25,2))</f>
        <v/>
      </c>
      <c r="H42" s="23" t="str">
        <f aca="false">IF(D42="","",IF(F42="Fixed-term",G42,DATEDIF(D42,$B$3+1,"y")+IF(DATEDIF(D42,$B$3+1,"ym")&gt;6,1,IF(AND(DATEDIF(D42,$B$3+1,"ym")=6,DATEDIF(D42,$B$3+1,"md")&gt;0),1,0))))</f>
        <v/>
      </c>
      <c r="I42" s="29" t="str">
        <f aca="false">IF(D42="","",IF(G42&gt;=IF(F42="Fixed-term",Calculator!$B$13,Calculator!$B$12),"Yes","No"))</f>
        <v/>
      </c>
      <c r="J42" s="30" t="str">
        <f aca="false">IF(D42="","",ROUND(MIN(Calculator!$B$16,E42*Calculator!$B$14/Calculator!$B$15*H42),0))</f>
        <v/>
      </c>
      <c r="K42" s="24" t="str">
        <f aca="false">IF(D42="","",IF(I42="Yes",J42,0))</f>
        <v/>
      </c>
      <c r="L42" s="31" t="str">
        <f aca="false">IF(D42="","",IF(I42="Yes","",ROUND(IF(F42="Fixed-term",Calculator!$B$13,Calculator!$B$12)-G42,2)))</f>
        <v/>
      </c>
      <c r="M42" s="29" t="str">
        <f aca="false">IF(D42="","",IF(E42*Calculator!$B$14/Calculator!$B$15*H42&gt;Calculator!$B$16,"Yes",""))</f>
        <v/>
      </c>
    </row>
    <row r="43" customFormat="false" ht="15" hidden="false" customHeight="true" outlineLevel="0" collapsed="false">
      <c r="A43" s="32"/>
      <c r="B43" s="32"/>
      <c r="C43" s="33"/>
      <c r="D43" s="33"/>
      <c r="E43" s="34"/>
      <c r="F43" s="32"/>
      <c r="G43" s="23" t="str">
        <f aca="false">IF(D43="","",ROUND(($B$3+1-D43)/365.25,2))</f>
        <v/>
      </c>
      <c r="H43" s="23" t="str">
        <f aca="false">IF(D43="","",IF(F43="Fixed-term",G43,DATEDIF(D43,$B$3+1,"y")+IF(DATEDIF(D43,$B$3+1,"ym")&gt;6,1,IF(AND(DATEDIF(D43,$B$3+1,"ym")=6,DATEDIF(D43,$B$3+1,"md")&gt;0),1,0))))</f>
        <v/>
      </c>
      <c r="I43" s="29" t="str">
        <f aca="false">IF(D43="","",IF(G43&gt;=IF(F43="Fixed-term",Calculator!$B$13,Calculator!$B$12),"Yes","No"))</f>
        <v/>
      </c>
      <c r="J43" s="30" t="str">
        <f aca="false">IF(D43="","",ROUND(MIN(Calculator!$B$16,E43*Calculator!$B$14/Calculator!$B$15*H43),0))</f>
        <v/>
      </c>
      <c r="K43" s="24" t="str">
        <f aca="false">IF(D43="","",IF(I43="Yes",J43,0))</f>
        <v/>
      </c>
      <c r="L43" s="31" t="str">
        <f aca="false">IF(D43="","",IF(I43="Yes","",ROUND(IF(F43="Fixed-term",Calculator!$B$13,Calculator!$B$12)-G43,2)))</f>
        <v/>
      </c>
      <c r="M43" s="29" t="str">
        <f aca="false">IF(D43="","",IF(E43*Calculator!$B$14/Calculator!$B$15*H43&gt;Calculator!$B$16,"Yes",""))</f>
        <v/>
      </c>
    </row>
    <row r="44" customFormat="false" ht="15" hidden="false" customHeight="true" outlineLevel="0" collapsed="false">
      <c r="A44" s="32"/>
      <c r="B44" s="32"/>
      <c r="C44" s="33"/>
      <c r="D44" s="33"/>
      <c r="E44" s="34"/>
      <c r="F44" s="32"/>
      <c r="G44" s="23" t="str">
        <f aca="false">IF(D44="","",ROUND(($B$3+1-D44)/365.25,2))</f>
        <v/>
      </c>
      <c r="H44" s="23" t="str">
        <f aca="false">IF(D44="","",IF(F44="Fixed-term",G44,DATEDIF(D44,$B$3+1,"y")+IF(DATEDIF(D44,$B$3+1,"ym")&gt;6,1,IF(AND(DATEDIF(D44,$B$3+1,"ym")=6,DATEDIF(D44,$B$3+1,"md")&gt;0),1,0))))</f>
        <v/>
      </c>
      <c r="I44" s="29" t="str">
        <f aca="false">IF(D44="","",IF(G44&gt;=IF(F44="Fixed-term",Calculator!$B$13,Calculator!$B$12),"Yes","No"))</f>
        <v/>
      </c>
      <c r="J44" s="30" t="str">
        <f aca="false">IF(D44="","",ROUND(MIN(Calculator!$B$16,E44*Calculator!$B$14/Calculator!$B$15*H44),0))</f>
        <v/>
      </c>
      <c r="K44" s="24" t="str">
        <f aca="false">IF(D44="","",IF(I44="Yes",J44,0))</f>
        <v/>
      </c>
      <c r="L44" s="31" t="str">
        <f aca="false">IF(D44="","",IF(I44="Yes","",ROUND(IF(F44="Fixed-term",Calculator!$B$13,Calculator!$B$12)-G44,2)))</f>
        <v/>
      </c>
      <c r="M44" s="29" t="str">
        <f aca="false">IF(D44="","",IF(E44*Calculator!$B$14/Calculator!$B$15*H44&gt;Calculator!$B$16,"Yes",""))</f>
        <v/>
      </c>
    </row>
    <row r="45" customFormat="false" ht="15" hidden="false" customHeight="true" outlineLevel="0" collapsed="false">
      <c r="A45" s="32"/>
      <c r="B45" s="32"/>
      <c r="C45" s="33"/>
      <c r="D45" s="33"/>
      <c r="E45" s="34"/>
      <c r="F45" s="32"/>
      <c r="G45" s="23" t="str">
        <f aca="false">IF(D45="","",ROUND(($B$3+1-D45)/365.25,2))</f>
        <v/>
      </c>
      <c r="H45" s="23" t="str">
        <f aca="false">IF(D45="","",IF(F45="Fixed-term",G45,DATEDIF(D45,$B$3+1,"y")+IF(DATEDIF(D45,$B$3+1,"ym")&gt;6,1,IF(AND(DATEDIF(D45,$B$3+1,"ym")=6,DATEDIF(D45,$B$3+1,"md")&gt;0),1,0))))</f>
        <v/>
      </c>
      <c r="I45" s="29" t="str">
        <f aca="false">IF(D45="","",IF(G45&gt;=IF(F45="Fixed-term",Calculator!$B$13,Calculator!$B$12),"Yes","No"))</f>
        <v/>
      </c>
      <c r="J45" s="30" t="str">
        <f aca="false">IF(D45="","",ROUND(MIN(Calculator!$B$16,E45*Calculator!$B$14/Calculator!$B$15*H45),0))</f>
        <v/>
      </c>
      <c r="K45" s="24" t="str">
        <f aca="false">IF(D45="","",IF(I45="Yes",J45,0))</f>
        <v/>
      </c>
      <c r="L45" s="31" t="str">
        <f aca="false">IF(D45="","",IF(I45="Yes","",ROUND(IF(F45="Fixed-term",Calculator!$B$13,Calculator!$B$12)-G45,2)))</f>
        <v/>
      </c>
      <c r="M45" s="29" t="str">
        <f aca="false">IF(D45="","",IF(E45*Calculator!$B$14/Calculator!$B$15*H45&gt;Calculator!$B$16,"Yes",""))</f>
        <v/>
      </c>
    </row>
    <row r="46" customFormat="false" ht="15" hidden="false" customHeight="true" outlineLevel="0" collapsed="false">
      <c r="A46" s="32"/>
      <c r="B46" s="32"/>
      <c r="C46" s="33"/>
      <c r="D46" s="33"/>
      <c r="E46" s="34"/>
      <c r="F46" s="32"/>
      <c r="G46" s="23" t="str">
        <f aca="false">IF(D46="","",ROUND(($B$3+1-D46)/365.25,2))</f>
        <v/>
      </c>
      <c r="H46" s="23" t="str">
        <f aca="false">IF(D46="","",IF(F46="Fixed-term",G46,DATEDIF(D46,$B$3+1,"y")+IF(DATEDIF(D46,$B$3+1,"ym")&gt;6,1,IF(AND(DATEDIF(D46,$B$3+1,"ym")=6,DATEDIF(D46,$B$3+1,"md")&gt;0),1,0))))</f>
        <v/>
      </c>
      <c r="I46" s="29" t="str">
        <f aca="false">IF(D46="","",IF(G46&gt;=IF(F46="Fixed-term",Calculator!$B$13,Calculator!$B$12),"Yes","No"))</f>
        <v/>
      </c>
      <c r="J46" s="30" t="str">
        <f aca="false">IF(D46="","",ROUND(MIN(Calculator!$B$16,E46*Calculator!$B$14/Calculator!$B$15*H46),0))</f>
        <v/>
      </c>
      <c r="K46" s="24" t="str">
        <f aca="false">IF(D46="","",IF(I46="Yes",J46,0))</f>
        <v/>
      </c>
      <c r="L46" s="31" t="str">
        <f aca="false">IF(D46="","",IF(I46="Yes","",ROUND(IF(F46="Fixed-term",Calculator!$B$13,Calculator!$B$12)-G46,2)))</f>
        <v/>
      </c>
      <c r="M46" s="29" t="str">
        <f aca="false">IF(D46="","",IF(E46*Calculator!$B$14/Calculator!$B$15*H46&gt;Calculator!$B$16,"Yes",""))</f>
        <v/>
      </c>
    </row>
    <row r="47" customFormat="false" ht="15" hidden="false" customHeight="true" outlineLevel="0" collapsed="false">
      <c r="A47" s="32"/>
      <c r="B47" s="32"/>
      <c r="C47" s="33"/>
      <c r="D47" s="33"/>
      <c r="E47" s="34"/>
      <c r="F47" s="32"/>
      <c r="G47" s="23" t="str">
        <f aca="false">IF(D47="","",ROUND(($B$3+1-D47)/365.25,2))</f>
        <v/>
      </c>
      <c r="H47" s="23" t="str">
        <f aca="false">IF(D47="","",IF(F47="Fixed-term",G47,DATEDIF(D47,$B$3+1,"y")+IF(DATEDIF(D47,$B$3+1,"ym")&gt;6,1,IF(AND(DATEDIF(D47,$B$3+1,"ym")=6,DATEDIF(D47,$B$3+1,"md")&gt;0),1,0))))</f>
        <v/>
      </c>
      <c r="I47" s="29" t="str">
        <f aca="false">IF(D47="","",IF(G47&gt;=IF(F47="Fixed-term",Calculator!$B$13,Calculator!$B$12),"Yes","No"))</f>
        <v/>
      </c>
      <c r="J47" s="30" t="str">
        <f aca="false">IF(D47="","",ROUND(MIN(Calculator!$B$16,E47*Calculator!$B$14/Calculator!$B$15*H47),0))</f>
        <v/>
      </c>
      <c r="K47" s="24" t="str">
        <f aca="false">IF(D47="","",IF(I47="Yes",J47,0))</f>
        <v/>
      </c>
      <c r="L47" s="31" t="str">
        <f aca="false">IF(D47="","",IF(I47="Yes","",ROUND(IF(F47="Fixed-term",Calculator!$B$13,Calculator!$B$12)-G47,2)))</f>
        <v/>
      </c>
      <c r="M47" s="29" t="str">
        <f aca="false">IF(D47="","",IF(E47*Calculator!$B$14/Calculator!$B$15*H47&gt;Calculator!$B$16,"Yes",""))</f>
        <v/>
      </c>
    </row>
    <row r="48" customFormat="false" ht="15" hidden="false" customHeight="true" outlineLevel="0" collapsed="false">
      <c r="A48" s="32"/>
      <c r="B48" s="32"/>
      <c r="C48" s="33"/>
      <c r="D48" s="33"/>
      <c r="E48" s="34"/>
      <c r="F48" s="32"/>
      <c r="G48" s="23" t="str">
        <f aca="false">IF(D48="","",ROUND(($B$3+1-D48)/365.25,2))</f>
        <v/>
      </c>
      <c r="H48" s="23" t="str">
        <f aca="false">IF(D48="","",IF(F48="Fixed-term",G48,DATEDIF(D48,$B$3+1,"y")+IF(DATEDIF(D48,$B$3+1,"ym")&gt;6,1,IF(AND(DATEDIF(D48,$B$3+1,"ym")=6,DATEDIF(D48,$B$3+1,"md")&gt;0),1,0))))</f>
        <v/>
      </c>
      <c r="I48" s="29" t="str">
        <f aca="false">IF(D48="","",IF(G48&gt;=IF(F48="Fixed-term",Calculator!$B$13,Calculator!$B$12),"Yes","No"))</f>
        <v/>
      </c>
      <c r="J48" s="30" t="str">
        <f aca="false">IF(D48="","",ROUND(MIN(Calculator!$B$16,E48*Calculator!$B$14/Calculator!$B$15*H48),0))</f>
        <v/>
      </c>
      <c r="K48" s="24" t="str">
        <f aca="false">IF(D48="","",IF(I48="Yes",J48,0))</f>
        <v/>
      </c>
      <c r="L48" s="31" t="str">
        <f aca="false">IF(D48="","",IF(I48="Yes","",ROUND(IF(F48="Fixed-term",Calculator!$B$13,Calculator!$B$12)-G48,2)))</f>
        <v/>
      </c>
      <c r="M48" s="29" t="str">
        <f aca="false">IF(D48="","",IF(E48*Calculator!$B$14/Calculator!$B$15*H48&gt;Calculator!$B$16,"Yes",""))</f>
        <v/>
      </c>
    </row>
    <row r="49" customFormat="false" ht="15" hidden="false" customHeight="true" outlineLevel="0" collapsed="false">
      <c r="A49" s="32"/>
      <c r="B49" s="32"/>
      <c r="C49" s="33"/>
      <c r="D49" s="33"/>
      <c r="E49" s="34"/>
      <c r="F49" s="32"/>
      <c r="G49" s="23" t="str">
        <f aca="false">IF(D49="","",ROUND(($B$3+1-D49)/365.25,2))</f>
        <v/>
      </c>
      <c r="H49" s="23" t="str">
        <f aca="false">IF(D49="","",IF(F49="Fixed-term",G49,DATEDIF(D49,$B$3+1,"y")+IF(DATEDIF(D49,$B$3+1,"ym")&gt;6,1,IF(AND(DATEDIF(D49,$B$3+1,"ym")=6,DATEDIF(D49,$B$3+1,"md")&gt;0),1,0))))</f>
        <v/>
      </c>
      <c r="I49" s="29" t="str">
        <f aca="false">IF(D49="","",IF(G49&gt;=IF(F49="Fixed-term",Calculator!$B$13,Calculator!$B$12),"Yes","No"))</f>
        <v/>
      </c>
      <c r="J49" s="30" t="str">
        <f aca="false">IF(D49="","",ROUND(MIN(Calculator!$B$16,E49*Calculator!$B$14/Calculator!$B$15*H49),0))</f>
        <v/>
      </c>
      <c r="K49" s="24" t="str">
        <f aca="false">IF(D49="","",IF(I49="Yes",J49,0))</f>
        <v/>
      </c>
      <c r="L49" s="31" t="str">
        <f aca="false">IF(D49="","",IF(I49="Yes","",ROUND(IF(F49="Fixed-term",Calculator!$B$13,Calculator!$B$12)-G49,2)))</f>
        <v/>
      </c>
      <c r="M49" s="29" t="str">
        <f aca="false">IF(D49="","",IF(E49*Calculator!$B$14/Calculator!$B$15*H49&gt;Calculator!$B$16,"Yes",""))</f>
        <v/>
      </c>
    </row>
    <row r="50" customFormat="false" ht="15" hidden="false" customHeight="true" outlineLevel="0" collapsed="false">
      <c r="A50" s="32"/>
      <c r="B50" s="32"/>
      <c r="C50" s="33"/>
      <c r="D50" s="33"/>
      <c r="E50" s="34"/>
      <c r="F50" s="32"/>
      <c r="G50" s="23" t="str">
        <f aca="false">IF(D50="","",ROUND(($B$3+1-D50)/365.25,2))</f>
        <v/>
      </c>
      <c r="H50" s="23" t="str">
        <f aca="false">IF(D50="","",IF(F50="Fixed-term",G50,DATEDIF(D50,$B$3+1,"y")+IF(DATEDIF(D50,$B$3+1,"ym")&gt;6,1,IF(AND(DATEDIF(D50,$B$3+1,"ym")=6,DATEDIF(D50,$B$3+1,"md")&gt;0),1,0))))</f>
        <v/>
      </c>
      <c r="I50" s="29" t="str">
        <f aca="false">IF(D50="","",IF(G50&gt;=IF(F50="Fixed-term",Calculator!$B$13,Calculator!$B$12),"Yes","No"))</f>
        <v/>
      </c>
      <c r="J50" s="30" t="str">
        <f aca="false">IF(D50="","",ROUND(MIN(Calculator!$B$16,E50*Calculator!$B$14/Calculator!$B$15*H50),0))</f>
        <v/>
      </c>
      <c r="K50" s="24" t="str">
        <f aca="false">IF(D50="","",IF(I50="Yes",J50,0))</f>
        <v/>
      </c>
      <c r="L50" s="31" t="str">
        <f aca="false">IF(D50="","",IF(I50="Yes","",ROUND(IF(F50="Fixed-term",Calculator!$B$13,Calculator!$B$12)-G50,2)))</f>
        <v/>
      </c>
      <c r="M50" s="29" t="str">
        <f aca="false">IF(D50="","",IF(E50*Calculator!$B$14/Calculator!$B$15*H50&gt;Calculator!$B$16,"Yes",""))</f>
        <v/>
      </c>
    </row>
    <row r="51" customFormat="false" ht="15" hidden="false" customHeight="true" outlineLevel="0" collapsed="false">
      <c r="A51" s="32"/>
      <c r="B51" s="32"/>
      <c r="C51" s="33"/>
      <c r="D51" s="33"/>
      <c r="E51" s="34"/>
      <c r="F51" s="32"/>
      <c r="G51" s="23" t="str">
        <f aca="false">IF(D51="","",ROUND(($B$3+1-D51)/365.25,2))</f>
        <v/>
      </c>
      <c r="H51" s="23" t="str">
        <f aca="false">IF(D51="","",IF(F51="Fixed-term",G51,DATEDIF(D51,$B$3+1,"y")+IF(DATEDIF(D51,$B$3+1,"ym")&gt;6,1,IF(AND(DATEDIF(D51,$B$3+1,"ym")=6,DATEDIF(D51,$B$3+1,"md")&gt;0),1,0))))</f>
        <v/>
      </c>
      <c r="I51" s="29" t="str">
        <f aca="false">IF(D51="","",IF(G51&gt;=IF(F51="Fixed-term",Calculator!$B$13,Calculator!$B$12),"Yes","No"))</f>
        <v/>
      </c>
      <c r="J51" s="30" t="str">
        <f aca="false">IF(D51="","",ROUND(MIN(Calculator!$B$16,E51*Calculator!$B$14/Calculator!$B$15*H51),0))</f>
        <v/>
      </c>
      <c r="K51" s="24" t="str">
        <f aca="false">IF(D51="","",IF(I51="Yes",J51,0))</f>
        <v/>
      </c>
      <c r="L51" s="31" t="str">
        <f aca="false">IF(D51="","",IF(I51="Yes","",ROUND(IF(F51="Fixed-term",Calculator!$B$13,Calculator!$B$12)-G51,2)))</f>
        <v/>
      </c>
      <c r="M51" s="29" t="str">
        <f aca="false">IF(D51="","",IF(E51*Calculator!$B$14/Calculator!$B$15*H51&gt;Calculator!$B$16,"Yes",""))</f>
        <v/>
      </c>
    </row>
    <row r="52" customFormat="false" ht="15" hidden="false" customHeight="true" outlineLevel="0" collapsed="false">
      <c r="A52" s="32"/>
      <c r="B52" s="32"/>
      <c r="C52" s="33"/>
      <c r="D52" s="33"/>
      <c r="E52" s="34"/>
      <c r="F52" s="32"/>
      <c r="G52" s="23" t="str">
        <f aca="false">IF(D52="","",ROUND(($B$3+1-D52)/365.25,2))</f>
        <v/>
      </c>
      <c r="H52" s="23" t="str">
        <f aca="false">IF(D52="","",IF(F52="Fixed-term",G52,DATEDIF(D52,$B$3+1,"y")+IF(DATEDIF(D52,$B$3+1,"ym")&gt;6,1,IF(AND(DATEDIF(D52,$B$3+1,"ym")=6,DATEDIF(D52,$B$3+1,"md")&gt;0),1,0))))</f>
        <v/>
      </c>
      <c r="I52" s="29" t="str">
        <f aca="false">IF(D52="","",IF(G52&gt;=IF(F52="Fixed-term",Calculator!$B$13,Calculator!$B$12),"Yes","No"))</f>
        <v/>
      </c>
      <c r="J52" s="30" t="str">
        <f aca="false">IF(D52="","",ROUND(MIN(Calculator!$B$16,E52*Calculator!$B$14/Calculator!$B$15*H52),0))</f>
        <v/>
      </c>
      <c r="K52" s="24" t="str">
        <f aca="false">IF(D52="","",IF(I52="Yes",J52,0))</f>
        <v/>
      </c>
      <c r="L52" s="31" t="str">
        <f aca="false">IF(D52="","",IF(I52="Yes","",ROUND(IF(F52="Fixed-term",Calculator!$B$13,Calculator!$B$12)-G52,2)))</f>
        <v/>
      </c>
      <c r="M52" s="29" t="str">
        <f aca="false">IF(D52="","",IF(E52*Calculator!$B$14/Calculator!$B$15*H52&gt;Calculator!$B$16,"Yes",""))</f>
        <v/>
      </c>
    </row>
    <row r="53" customFormat="false" ht="15" hidden="false" customHeight="true" outlineLevel="0" collapsed="false">
      <c r="A53" s="32"/>
      <c r="B53" s="32"/>
      <c r="C53" s="33"/>
      <c r="D53" s="33"/>
      <c r="E53" s="34"/>
      <c r="F53" s="32"/>
      <c r="G53" s="23" t="str">
        <f aca="false">IF(D53="","",ROUND(($B$3+1-D53)/365.25,2))</f>
        <v/>
      </c>
      <c r="H53" s="23" t="str">
        <f aca="false">IF(D53="","",IF(F53="Fixed-term",G53,DATEDIF(D53,$B$3+1,"y")+IF(DATEDIF(D53,$B$3+1,"ym")&gt;6,1,IF(AND(DATEDIF(D53,$B$3+1,"ym")=6,DATEDIF(D53,$B$3+1,"md")&gt;0),1,0))))</f>
        <v/>
      </c>
      <c r="I53" s="29" t="str">
        <f aca="false">IF(D53="","",IF(G53&gt;=IF(F53="Fixed-term",Calculator!$B$13,Calculator!$B$12),"Yes","No"))</f>
        <v/>
      </c>
      <c r="J53" s="30" t="str">
        <f aca="false">IF(D53="","",ROUND(MIN(Calculator!$B$16,E53*Calculator!$B$14/Calculator!$B$15*H53),0))</f>
        <v/>
      </c>
      <c r="K53" s="24" t="str">
        <f aca="false">IF(D53="","",IF(I53="Yes",J53,0))</f>
        <v/>
      </c>
      <c r="L53" s="31" t="str">
        <f aca="false">IF(D53="","",IF(I53="Yes","",ROUND(IF(F53="Fixed-term",Calculator!$B$13,Calculator!$B$12)-G53,2)))</f>
        <v/>
      </c>
      <c r="M53" s="29" t="str">
        <f aca="false">IF(D53="","",IF(E53*Calculator!$B$14/Calculator!$B$15*H53&gt;Calculator!$B$16,"Yes",""))</f>
        <v/>
      </c>
    </row>
    <row r="54" customFormat="false" ht="15" hidden="false" customHeight="true" outlineLevel="0" collapsed="false">
      <c r="A54" s="32"/>
      <c r="B54" s="32"/>
      <c r="C54" s="33"/>
      <c r="D54" s="33"/>
      <c r="E54" s="34"/>
      <c r="F54" s="32"/>
      <c r="G54" s="23" t="str">
        <f aca="false">IF(D54="","",ROUND(($B$3+1-D54)/365.25,2))</f>
        <v/>
      </c>
      <c r="H54" s="23" t="str">
        <f aca="false">IF(D54="","",IF(F54="Fixed-term",G54,DATEDIF(D54,$B$3+1,"y")+IF(DATEDIF(D54,$B$3+1,"ym")&gt;6,1,IF(AND(DATEDIF(D54,$B$3+1,"ym")=6,DATEDIF(D54,$B$3+1,"md")&gt;0),1,0))))</f>
        <v/>
      </c>
      <c r="I54" s="29" t="str">
        <f aca="false">IF(D54="","",IF(G54&gt;=IF(F54="Fixed-term",Calculator!$B$13,Calculator!$B$12),"Yes","No"))</f>
        <v/>
      </c>
      <c r="J54" s="30" t="str">
        <f aca="false">IF(D54="","",ROUND(MIN(Calculator!$B$16,E54*Calculator!$B$14/Calculator!$B$15*H54),0))</f>
        <v/>
      </c>
      <c r="K54" s="24" t="str">
        <f aca="false">IF(D54="","",IF(I54="Yes",J54,0))</f>
        <v/>
      </c>
      <c r="L54" s="31" t="str">
        <f aca="false">IF(D54="","",IF(I54="Yes","",ROUND(IF(F54="Fixed-term",Calculator!$B$13,Calculator!$B$12)-G54,2)))</f>
        <v/>
      </c>
      <c r="M54" s="29" t="str">
        <f aca="false">IF(D54="","",IF(E54*Calculator!$B$14/Calculator!$B$15*H54&gt;Calculator!$B$16,"Yes",""))</f>
        <v/>
      </c>
    </row>
    <row r="55" customFormat="false" ht="15" hidden="false" customHeight="true" outlineLevel="0" collapsed="false">
      <c r="A55" s="32"/>
      <c r="B55" s="32"/>
      <c r="C55" s="33"/>
      <c r="D55" s="33"/>
      <c r="E55" s="34"/>
      <c r="F55" s="32"/>
      <c r="G55" s="23" t="str">
        <f aca="false">IF(D55="","",ROUND(($B$3+1-D55)/365.25,2))</f>
        <v/>
      </c>
      <c r="H55" s="23" t="str">
        <f aca="false">IF(D55="","",IF(F55="Fixed-term",G55,DATEDIF(D55,$B$3+1,"y")+IF(DATEDIF(D55,$B$3+1,"ym")&gt;6,1,IF(AND(DATEDIF(D55,$B$3+1,"ym")=6,DATEDIF(D55,$B$3+1,"md")&gt;0),1,0))))</f>
        <v/>
      </c>
      <c r="I55" s="29" t="str">
        <f aca="false">IF(D55="","",IF(G55&gt;=IF(F55="Fixed-term",Calculator!$B$13,Calculator!$B$12),"Yes","No"))</f>
        <v/>
      </c>
      <c r="J55" s="30" t="str">
        <f aca="false">IF(D55="","",ROUND(MIN(Calculator!$B$16,E55*Calculator!$B$14/Calculator!$B$15*H55),0))</f>
        <v/>
      </c>
      <c r="K55" s="24" t="str">
        <f aca="false">IF(D55="","",IF(I55="Yes",J55,0))</f>
        <v/>
      </c>
      <c r="L55" s="31" t="str">
        <f aca="false">IF(D55="","",IF(I55="Yes","",ROUND(IF(F55="Fixed-term",Calculator!$B$13,Calculator!$B$12)-G55,2)))</f>
        <v/>
      </c>
      <c r="M55" s="29" t="str">
        <f aca="false">IF(D55="","",IF(E55*Calculator!$B$14/Calculator!$B$15*H55&gt;Calculator!$B$16,"Yes",""))</f>
        <v/>
      </c>
    </row>
    <row r="56" customFormat="false" ht="15" hidden="false" customHeight="true" outlineLevel="0" collapsed="false">
      <c r="A56" s="32"/>
      <c r="B56" s="32"/>
      <c r="C56" s="33"/>
      <c r="D56" s="33"/>
      <c r="E56" s="34"/>
      <c r="F56" s="32"/>
      <c r="G56" s="23" t="str">
        <f aca="false">IF(D56="","",ROUND(($B$3+1-D56)/365.25,2))</f>
        <v/>
      </c>
      <c r="H56" s="23" t="str">
        <f aca="false">IF(D56="","",IF(F56="Fixed-term",G56,DATEDIF(D56,$B$3+1,"y")+IF(DATEDIF(D56,$B$3+1,"ym")&gt;6,1,IF(AND(DATEDIF(D56,$B$3+1,"ym")=6,DATEDIF(D56,$B$3+1,"md")&gt;0),1,0))))</f>
        <v/>
      </c>
      <c r="I56" s="29" t="str">
        <f aca="false">IF(D56="","",IF(G56&gt;=IF(F56="Fixed-term",Calculator!$B$13,Calculator!$B$12),"Yes","No"))</f>
        <v/>
      </c>
      <c r="J56" s="30" t="str">
        <f aca="false">IF(D56="","",ROUND(MIN(Calculator!$B$16,E56*Calculator!$B$14/Calculator!$B$15*H56),0))</f>
        <v/>
      </c>
      <c r="K56" s="24" t="str">
        <f aca="false">IF(D56="","",IF(I56="Yes",J56,0))</f>
        <v/>
      </c>
      <c r="L56" s="31" t="str">
        <f aca="false">IF(D56="","",IF(I56="Yes","",ROUND(IF(F56="Fixed-term",Calculator!$B$13,Calculator!$B$12)-G56,2)))</f>
        <v/>
      </c>
      <c r="M56" s="29" t="str">
        <f aca="false">IF(D56="","",IF(E56*Calculator!$B$14/Calculator!$B$15*H56&gt;Calculator!$B$16,"Yes",""))</f>
        <v/>
      </c>
    </row>
    <row r="57" customFormat="false" ht="15" hidden="false" customHeight="true" outlineLevel="0" collapsed="false">
      <c r="A57" s="32"/>
      <c r="B57" s="32"/>
      <c r="C57" s="33"/>
      <c r="D57" s="33"/>
      <c r="E57" s="34"/>
      <c r="F57" s="32"/>
      <c r="G57" s="23" t="str">
        <f aca="false">IF(D57="","",ROUND(($B$3+1-D57)/365.25,2))</f>
        <v/>
      </c>
      <c r="H57" s="23" t="str">
        <f aca="false">IF(D57="","",IF(F57="Fixed-term",G57,DATEDIF(D57,$B$3+1,"y")+IF(DATEDIF(D57,$B$3+1,"ym")&gt;6,1,IF(AND(DATEDIF(D57,$B$3+1,"ym")=6,DATEDIF(D57,$B$3+1,"md")&gt;0),1,0))))</f>
        <v/>
      </c>
      <c r="I57" s="29" t="str">
        <f aca="false">IF(D57="","",IF(G57&gt;=IF(F57="Fixed-term",Calculator!$B$13,Calculator!$B$12),"Yes","No"))</f>
        <v/>
      </c>
      <c r="J57" s="30" t="str">
        <f aca="false">IF(D57="","",ROUND(MIN(Calculator!$B$16,E57*Calculator!$B$14/Calculator!$B$15*H57),0))</f>
        <v/>
      </c>
      <c r="K57" s="24" t="str">
        <f aca="false">IF(D57="","",IF(I57="Yes",J57,0))</f>
        <v/>
      </c>
      <c r="L57" s="31" t="str">
        <f aca="false">IF(D57="","",IF(I57="Yes","",ROUND(IF(F57="Fixed-term",Calculator!$B$13,Calculator!$B$12)-G57,2)))</f>
        <v/>
      </c>
      <c r="M57" s="29" t="str">
        <f aca="false">IF(D57="","",IF(E57*Calculator!$B$14/Calculator!$B$15*H57&gt;Calculator!$B$16,"Yes",""))</f>
        <v/>
      </c>
    </row>
    <row r="58" customFormat="false" ht="15" hidden="false" customHeight="true" outlineLevel="0" collapsed="false">
      <c r="A58" s="32"/>
      <c r="B58" s="32"/>
      <c r="C58" s="33"/>
      <c r="D58" s="33"/>
      <c r="E58" s="34"/>
      <c r="F58" s="32"/>
      <c r="G58" s="23" t="str">
        <f aca="false">IF(D58="","",ROUND(($B$3+1-D58)/365.25,2))</f>
        <v/>
      </c>
      <c r="H58" s="23" t="str">
        <f aca="false">IF(D58="","",IF(F58="Fixed-term",G58,DATEDIF(D58,$B$3+1,"y")+IF(DATEDIF(D58,$B$3+1,"ym")&gt;6,1,IF(AND(DATEDIF(D58,$B$3+1,"ym")=6,DATEDIF(D58,$B$3+1,"md")&gt;0),1,0))))</f>
        <v/>
      </c>
      <c r="I58" s="29" t="str">
        <f aca="false">IF(D58="","",IF(G58&gt;=IF(F58="Fixed-term",Calculator!$B$13,Calculator!$B$12),"Yes","No"))</f>
        <v/>
      </c>
      <c r="J58" s="30" t="str">
        <f aca="false">IF(D58="","",ROUND(MIN(Calculator!$B$16,E58*Calculator!$B$14/Calculator!$B$15*H58),0))</f>
        <v/>
      </c>
      <c r="K58" s="24" t="str">
        <f aca="false">IF(D58="","",IF(I58="Yes",J58,0))</f>
        <v/>
      </c>
      <c r="L58" s="31" t="str">
        <f aca="false">IF(D58="","",IF(I58="Yes","",ROUND(IF(F58="Fixed-term",Calculator!$B$13,Calculator!$B$12)-G58,2)))</f>
        <v/>
      </c>
      <c r="M58" s="29" t="str">
        <f aca="false">IF(D58="","",IF(E58*Calculator!$B$14/Calculator!$B$15*H58&gt;Calculator!$B$16,"Yes",""))</f>
        <v/>
      </c>
    </row>
    <row r="59" customFormat="false" ht="15" hidden="false" customHeight="true" outlineLevel="0" collapsed="false">
      <c r="A59" s="32"/>
      <c r="B59" s="32"/>
      <c r="C59" s="33"/>
      <c r="D59" s="33"/>
      <c r="E59" s="34"/>
      <c r="F59" s="32"/>
      <c r="G59" s="23" t="str">
        <f aca="false">IF(D59="","",ROUND(($B$3+1-D59)/365.25,2))</f>
        <v/>
      </c>
      <c r="H59" s="23" t="str">
        <f aca="false">IF(D59="","",IF(F59="Fixed-term",G59,DATEDIF(D59,$B$3+1,"y")+IF(DATEDIF(D59,$B$3+1,"ym")&gt;6,1,IF(AND(DATEDIF(D59,$B$3+1,"ym")=6,DATEDIF(D59,$B$3+1,"md")&gt;0),1,0))))</f>
        <v/>
      </c>
      <c r="I59" s="29" t="str">
        <f aca="false">IF(D59="","",IF(G59&gt;=IF(F59="Fixed-term",Calculator!$B$13,Calculator!$B$12),"Yes","No"))</f>
        <v/>
      </c>
      <c r="J59" s="30" t="str">
        <f aca="false">IF(D59="","",ROUND(MIN(Calculator!$B$16,E59*Calculator!$B$14/Calculator!$B$15*H59),0))</f>
        <v/>
      </c>
      <c r="K59" s="24" t="str">
        <f aca="false">IF(D59="","",IF(I59="Yes",J59,0))</f>
        <v/>
      </c>
      <c r="L59" s="31" t="str">
        <f aca="false">IF(D59="","",IF(I59="Yes","",ROUND(IF(F59="Fixed-term",Calculator!$B$13,Calculator!$B$12)-G59,2)))</f>
        <v/>
      </c>
      <c r="M59" s="29" t="str">
        <f aca="false">IF(D59="","",IF(E59*Calculator!$B$14/Calculator!$B$15*H59&gt;Calculator!$B$16,"Yes",""))</f>
        <v/>
      </c>
    </row>
    <row r="60" customFormat="false" ht="15" hidden="false" customHeight="true" outlineLevel="0" collapsed="false">
      <c r="A60" s="32"/>
      <c r="B60" s="32"/>
      <c r="C60" s="33"/>
      <c r="D60" s="33"/>
      <c r="E60" s="34"/>
      <c r="F60" s="32"/>
      <c r="G60" s="23" t="str">
        <f aca="false">IF(D60="","",ROUND(($B$3+1-D60)/365.25,2))</f>
        <v/>
      </c>
      <c r="H60" s="23" t="str">
        <f aca="false">IF(D60="","",IF(F60="Fixed-term",G60,DATEDIF(D60,$B$3+1,"y")+IF(DATEDIF(D60,$B$3+1,"ym")&gt;6,1,IF(AND(DATEDIF(D60,$B$3+1,"ym")=6,DATEDIF(D60,$B$3+1,"md")&gt;0),1,0))))</f>
        <v/>
      </c>
      <c r="I60" s="29" t="str">
        <f aca="false">IF(D60="","",IF(G60&gt;=IF(F60="Fixed-term",Calculator!$B$13,Calculator!$B$12),"Yes","No"))</f>
        <v/>
      </c>
      <c r="J60" s="30" t="str">
        <f aca="false">IF(D60="","",ROUND(MIN(Calculator!$B$16,E60*Calculator!$B$14/Calculator!$B$15*H60),0))</f>
        <v/>
      </c>
      <c r="K60" s="24" t="str">
        <f aca="false">IF(D60="","",IF(I60="Yes",J60,0))</f>
        <v/>
      </c>
      <c r="L60" s="31" t="str">
        <f aca="false">IF(D60="","",IF(I60="Yes","",ROUND(IF(F60="Fixed-term",Calculator!$B$13,Calculator!$B$12)-G60,2)))</f>
        <v/>
      </c>
      <c r="M60" s="29" t="str">
        <f aca="false">IF(D60="","",IF(E60*Calculator!$B$14/Calculator!$B$15*H60&gt;Calculator!$B$16,"Yes",""))</f>
        <v/>
      </c>
    </row>
    <row r="61" customFormat="false" ht="15" hidden="false" customHeight="true" outlineLevel="0" collapsed="false">
      <c r="A61" s="32"/>
      <c r="B61" s="32"/>
      <c r="C61" s="33"/>
      <c r="D61" s="33"/>
      <c r="E61" s="34"/>
      <c r="F61" s="32"/>
      <c r="G61" s="23" t="str">
        <f aca="false">IF(D61="","",ROUND(($B$3+1-D61)/365.25,2))</f>
        <v/>
      </c>
      <c r="H61" s="23" t="str">
        <f aca="false">IF(D61="","",IF(F61="Fixed-term",G61,DATEDIF(D61,$B$3+1,"y")+IF(DATEDIF(D61,$B$3+1,"ym")&gt;6,1,IF(AND(DATEDIF(D61,$B$3+1,"ym")=6,DATEDIF(D61,$B$3+1,"md")&gt;0),1,0))))</f>
        <v/>
      </c>
      <c r="I61" s="29" t="str">
        <f aca="false">IF(D61="","",IF(G61&gt;=IF(F61="Fixed-term",Calculator!$B$13,Calculator!$B$12),"Yes","No"))</f>
        <v/>
      </c>
      <c r="J61" s="30" t="str">
        <f aca="false">IF(D61="","",ROUND(MIN(Calculator!$B$16,E61*Calculator!$B$14/Calculator!$B$15*H61),0))</f>
        <v/>
      </c>
      <c r="K61" s="24" t="str">
        <f aca="false">IF(D61="","",IF(I61="Yes",J61,0))</f>
        <v/>
      </c>
      <c r="L61" s="31" t="str">
        <f aca="false">IF(D61="","",IF(I61="Yes","",ROUND(IF(F61="Fixed-term",Calculator!$B$13,Calculator!$B$12)-G61,2)))</f>
        <v/>
      </c>
      <c r="M61" s="29" t="str">
        <f aca="false">IF(D61="","",IF(E61*Calculator!$B$14/Calculator!$B$15*H61&gt;Calculator!$B$16,"Yes",""))</f>
        <v/>
      </c>
    </row>
    <row r="62" customFormat="false" ht="15" hidden="false" customHeight="true" outlineLevel="0" collapsed="false">
      <c r="A62" s="32"/>
      <c r="B62" s="32"/>
      <c r="C62" s="33"/>
      <c r="D62" s="33"/>
      <c r="E62" s="34"/>
      <c r="F62" s="32"/>
      <c r="G62" s="23" t="str">
        <f aca="false">IF(D62="","",ROUND(($B$3+1-D62)/365.25,2))</f>
        <v/>
      </c>
      <c r="H62" s="23" t="str">
        <f aca="false">IF(D62="","",IF(F62="Fixed-term",G62,DATEDIF(D62,$B$3+1,"y")+IF(DATEDIF(D62,$B$3+1,"ym")&gt;6,1,IF(AND(DATEDIF(D62,$B$3+1,"ym")=6,DATEDIF(D62,$B$3+1,"md")&gt;0),1,0))))</f>
        <v/>
      </c>
      <c r="I62" s="29" t="str">
        <f aca="false">IF(D62="","",IF(G62&gt;=IF(F62="Fixed-term",Calculator!$B$13,Calculator!$B$12),"Yes","No"))</f>
        <v/>
      </c>
      <c r="J62" s="30" t="str">
        <f aca="false">IF(D62="","",ROUND(MIN(Calculator!$B$16,E62*Calculator!$B$14/Calculator!$B$15*H62),0))</f>
        <v/>
      </c>
      <c r="K62" s="24" t="str">
        <f aca="false">IF(D62="","",IF(I62="Yes",J62,0))</f>
        <v/>
      </c>
      <c r="L62" s="31" t="str">
        <f aca="false">IF(D62="","",IF(I62="Yes","",ROUND(IF(F62="Fixed-term",Calculator!$B$13,Calculator!$B$12)-G62,2)))</f>
        <v/>
      </c>
      <c r="M62" s="29" t="str">
        <f aca="false">IF(D62="","",IF(E62*Calculator!$B$14/Calculator!$B$15*H62&gt;Calculator!$B$16,"Yes",""))</f>
        <v/>
      </c>
    </row>
    <row r="63" customFormat="false" ht="15" hidden="false" customHeight="true" outlineLevel="0" collapsed="false">
      <c r="A63" s="32"/>
      <c r="B63" s="32"/>
      <c r="C63" s="33"/>
      <c r="D63" s="33"/>
      <c r="E63" s="34"/>
      <c r="F63" s="32"/>
      <c r="G63" s="23" t="str">
        <f aca="false">IF(D63="","",ROUND(($B$3+1-D63)/365.25,2))</f>
        <v/>
      </c>
      <c r="H63" s="23" t="str">
        <f aca="false">IF(D63="","",IF(F63="Fixed-term",G63,DATEDIF(D63,$B$3+1,"y")+IF(DATEDIF(D63,$B$3+1,"ym")&gt;6,1,IF(AND(DATEDIF(D63,$B$3+1,"ym")=6,DATEDIF(D63,$B$3+1,"md")&gt;0),1,0))))</f>
        <v/>
      </c>
      <c r="I63" s="29" t="str">
        <f aca="false">IF(D63="","",IF(G63&gt;=IF(F63="Fixed-term",Calculator!$B$13,Calculator!$B$12),"Yes","No"))</f>
        <v/>
      </c>
      <c r="J63" s="30" t="str">
        <f aca="false">IF(D63="","",ROUND(MIN(Calculator!$B$16,E63*Calculator!$B$14/Calculator!$B$15*H63),0))</f>
        <v/>
      </c>
      <c r="K63" s="24" t="str">
        <f aca="false">IF(D63="","",IF(I63="Yes",J63,0))</f>
        <v/>
      </c>
      <c r="L63" s="31" t="str">
        <f aca="false">IF(D63="","",IF(I63="Yes","",ROUND(IF(F63="Fixed-term",Calculator!$B$13,Calculator!$B$12)-G63,2)))</f>
        <v/>
      </c>
      <c r="M63" s="29" t="str">
        <f aca="false">IF(D63="","",IF(E63*Calculator!$B$14/Calculator!$B$15*H63&gt;Calculator!$B$16,"Yes",""))</f>
        <v/>
      </c>
    </row>
    <row r="64" customFormat="false" ht="15" hidden="false" customHeight="true" outlineLevel="0" collapsed="false">
      <c r="A64" s="32"/>
      <c r="B64" s="32"/>
      <c r="C64" s="33"/>
      <c r="D64" s="33"/>
      <c r="E64" s="34"/>
      <c r="F64" s="32"/>
      <c r="G64" s="23" t="str">
        <f aca="false">IF(D64="","",ROUND(($B$3+1-D64)/365.25,2))</f>
        <v/>
      </c>
      <c r="H64" s="23" t="str">
        <f aca="false">IF(D64="","",IF(F64="Fixed-term",G64,DATEDIF(D64,$B$3+1,"y")+IF(DATEDIF(D64,$B$3+1,"ym")&gt;6,1,IF(AND(DATEDIF(D64,$B$3+1,"ym")=6,DATEDIF(D64,$B$3+1,"md")&gt;0),1,0))))</f>
        <v/>
      </c>
      <c r="I64" s="29" t="str">
        <f aca="false">IF(D64="","",IF(G64&gt;=IF(F64="Fixed-term",Calculator!$B$13,Calculator!$B$12),"Yes","No"))</f>
        <v/>
      </c>
      <c r="J64" s="30" t="str">
        <f aca="false">IF(D64="","",ROUND(MIN(Calculator!$B$16,E64*Calculator!$B$14/Calculator!$B$15*H64),0))</f>
        <v/>
      </c>
      <c r="K64" s="24" t="str">
        <f aca="false">IF(D64="","",IF(I64="Yes",J64,0))</f>
        <v/>
      </c>
      <c r="L64" s="31" t="str">
        <f aca="false">IF(D64="","",IF(I64="Yes","",ROUND(IF(F64="Fixed-term",Calculator!$B$13,Calculator!$B$12)-G64,2)))</f>
        <v/>
      </c>
      <c r="M64" s="29" t="str">
        <f aca="false">IF(D64="","",IF(E64*Calculator!$B$14/Calculator!$B$15*H64&gt;Calculator!$B$16,"Yes",""))</f>
        <v/>
      </c>
    </row>
    <row r="65" customFormat="false" ht="15" hidden="false" customHeight="true" outlineLevel="0" collapsed="false">
      <c r="A65" s="32"/>
      <c r="B65" s="32"/>
      <c r="C65" s="33"/>
      <c r="D65" s="33"/>
      <c r="E65" s="34"/>
      <c r="F65" s="32"/>
      <c r="G65" s="23" t="str">
        <f aca="false">IF(D65="","",ROUND(($B$3+1-D65)/365.25,2))</f>
        <v/>
      </c>
      <c r="H65" s="23" t="str">
        <f aca="false">IF(D65="","",IF(F65="Fixed-term",G65,DATEDIF(D65,$B$3+1,"y")+IF(DATEDIF(D65,$B$3+1,"ym")&gt;6,1,IF(AND(DATEDIF(D65,$B$3+1,"ym")=6,DATEDIF(D65,$B$3+1,"md")&gt;0),1,0))))</f>
        <v/>
      </c>
      <c r="I65" s="29" t="str">
        <f aca="false">IF(D65="","",IF(G65&gt;=IF(F65="Fixed-term",Calculator!$B$13,Calculator!$B$12),"Yes","No"))</f>
        <v/>
      </c>
      <c r="J65" s="30" t="str">
        <f aca="false">IF(D65="","",ROUND(MIN(Calculator!$B$16,E65*Calculator!$B$14/Calculator!$B$15*H65),0))</f>
        <v/>
      </c>
      <c r="K65" s="24" t="str">
        <f aca="false">IF(D65="","",IF(I65="Yes",J65,0))</f>
        <v/>
      </c>
      <c r="L65" s="31" t="str">
        <f aca="false">IF(D65="","",IF(I65="Yes","",ROUND(IF(F65="Fixed-term",Calculator!$B$13,Calculator!$B$12)-G65,2)))</f>
        <v/>
      </c>
      <c r="M65" s="29" t="str">
        <f aca="false">IF(D65="","",IF(E65*Calculator!$B$14/Calculator!$B$15*H65&gt;Calculator!$B$16,"Yes",""))</f>
        <v/>
      </c>
    </row>
    <row r="66" customFormat="false" ht="15" hidden="false" customHeight="true" outlineLevel="0" collapsed="false">
      <c r="A66" s="32"/>
      <c r="B66" s="32"/>
      <c r="C66" s="33"/>
      <c r="D66" s="33"/>
      <c r="E66" s="34"/>
      <c r="F66" s="32"/>
      <c r="G66" s="23" t="str">
        <f aca="false">IF(D66="","",ROUND(($B$3+1-D66)/365.25,2))</f>
        <v/>
      </c>
      <c r="H66" s="23" t="str">
        <f aca="false">IF(D66="","",IF(F66="Fixed-term",G66,DATEDIF(D66,$B$3+1,"y")+IF(DATEDIF(D66,$B$3+1,"ym")&gt;6,1,IF(AND(DATEDIF(D66,$B$3+1,"ym")=6,DATEDIF(D66,$B$3+1,"md")&gt;0),1,0))))</f>
        <v/>
      </c>
      <c r="I66" s="29" t="str">
        <f aca="false">IF(D66="","",IF(G66&gt;=IF(F66="Fixed-term",Calculator!$B$13,Calculator!$B$12),"Yes","No"))</f>
        <v/>
      </c>
      <c r="J66" s="30" t="str">
        <f aca="false">IF(D66="","",ROUND(MIN(Calculator!$B$16,E66*Calculator!$B$14/Calculator!$B$15*H66),0))</f>
        <v/>
      </c>
      <c r="K66" s="24" t="str">
        <f aca="false">IF(D66="","",IF(I66="Yes",J66,0))</f>
        <v/>
      </c>
      <c r="L66" s="31" t="str">
        <f aca="false">IF(D66="","",IF(I66="Yes","",ROUND(IF(F66="Fixed-term",Calculator!$B$13,Calculator!$B$12)-G66,2)))</f>
        <v/>
      </c>
      <c r="M66" s="29" t="str">
        <f aca="false">IF(D66="","",IF(E66*Calculator!$B$14/Calculator!$B$15*H66&gt;Calculator!$B$16,"Yes",""))</f>
        <v/>
      </c>
    </row>
    <row r="67" customFormat="false" ht="15" hidden="false" customHeight="true" outlineLevel="0" collapsed="false">
      <c r="A67" s="32"/>
      <c r="B67" s="32"/>
      <c r="C67" s="33"/>
      <c r="D67" s="33"/>
      <c r="E67" s="34"/>
      <c r="F67" s="32"/>
      <c r="G67" s="23" t="str">
        <f aca="false">IF(D67="","",ROUND(($B$3+1-D67)/365.25,2))</f>
        <v/>
      </c>
      <c r="H67" s="23" t="str">
        <f aca="false">IF(D67="","",IF(F67="Fixed-term",G67,DATEDIF(D67,$B$3+1,"y")+IF(DATEDIF(D67,$B$3+1,"ym")&gt;6,1,IF(AND(DATEDIF(D67,$B$3+1,"ym")=6,DATEDIF(D67,$B$3+1,"md")&gt;0),1,0))))</f>
        <v/>
      </c>
      <c r="I67" s="29" t="str">
        <f aca="false">IF(D67="","",IF(G67&gt;=IF(F67="Fixed-term",Calculator!$B$13,Calculator!$B$12),"Yes","No"))</f>
        <v/>
      </c>
      <c r="J67" s="30" t="str">
        <f aca="false">IF(D67="","",ROUND(MIN(Calculator!$B$16,E67*Calculator!$B$14/Calculator!$B$15*H67),0))</f>
        <v/>
      </c>
      <c r="K67" s="24" t="str">
        <f aca="false">IF(D67="","",IF(I67="Yes",J67,0))</f>
        <v/>
      </c>
      <c r="L67" s="31" t="str">
        <f aca="false">IF(D67="","",IF(I67="Yes","",ROUND(IF(F67="Fixed-term",Calculator!$B$13,Calculator!$B$12)-G67,2)))</f>
        <v/>
      </c>
      <c r="M67" s="29" t="str">
        <f aca="false">IF(D67="","",IF(E67*Calculator!$B$14/Calculator!$B$15*H67&gt;Calculator!$B$16,"Yes",""))</f>
        <v/>
      </c>
    </row>
    <row r="68" customFormat="false" ht="15" hidden="false" customHeight="true" outlineLevel="0" collapsed="false">
      <c r="A68" s="32"/>
      <c r="B68" s="32"/>
      <c r="C68" s="33"/>
      <c r="D68" s="33"/>
      <c r="E68" s="34"/>
      <c r="F68" s="32"/>
      <c r="G68" s="23" t="str">
        <f aca="false">IF(D68="","",ROUND(($B$3+1-D68)/365.25,2))</f>
        <v/>
      </c>
      <c r="H68" s="23" t="str">
        <f aca="false">IF(D68="","",IF(F68="Fixed-term",G68,DATEDIF(D68,$B$3+1,"y")+IF(DATEDIF(D68,$B$3+1,"ym")&gt;6,1,IF(AND(DATEDIF(D68,$B$3+1,"ym")=6,DATEDIF(D68,$B$3+1,"md")&gt;0),1,0))))</f>
        <v/>
      </c>
      <c r="I68" s="29" t="str">
        <f aca="false">IF(D68="","",IF(G68&gt;=IF(F68="Fixed-term",Calculator!$B$13,Calculator!$B$12),"Yes","No"))</f>
        <v/>
      </c>
      <c r="J68" s="30" t="str">
        <f aca="false">IF(D68="","",ROUND(MIN(Calculator!$B$16,E68*Calculator!$B$14/Calculator!$B$15*H68),0))</f>
        <v/>
      </c>
      <c r="K68" s="24" t="str">
        <f aca="false">IF(D68="","",IF(I68="Yes",J68,0))</f>
        <v/>
      </c>
      <c r="L68" s="31" t="str">
        <f aca="false">IF(D68="","",IF(I68="Yes","",ROUND(IF(F68="Fixed-term",Calculator!$B$13,Calculator!$B$12)-G68,2)))</f>
        <v/>
      </c>
      <c r="M68" s="29" t="str">
        <f aca="false">IF(D68="","",IF(E68*Calculator!$B$14/Calculator!$B$15*H68&gt;Calculator!$B$16,"Yes",""))</f>
        <v/>
      </c>
    </row>
    <row r="69" customFormat="false" ht="15" hidden="false" customHeight="true" outlineLevel="0" collapsed="false">
      <c r="A69" s="32"/>
      <c r="B69" s="32"/>
      <c r="C69" s="33"/>
      <c r="D69" s="33"/>
      <c r="E69" s="34"/>
      <c r="F69" s="32"/>
      <c r="G69" s="23" t="str">
        <f aca="false">IF(D69="","",ROUND(($B$3+1-D69)/365.25,2))</f>
        <v/>
      </c>
      <c r="H69" s="23" t="str">
        <f aca="false">IF(D69="","",IF(F69="Fixed-term",G69,DATEDIF(D69,$B$3+1,"y")+IF(DATEDIF(D69,$B$3+1,"ym")&gt;6,1,IF(AND(DATEDIF(D69,$B$3+1,"ym")=6,DATEDIF(D69,$B$3+1,"md")&gt;0),1,0))))</f>
        <v/>
      </c>
      <c r="I69" s="29" t="str">
        <f aca="false">IF(D69="","",IF(G69&gt;=IF(F69="Fixed-term",Calculator!$B$13,Calculator!$B$12),"Yes","No"))</f>
        <v/>
      </c>
      <c r="J69" s="30" t="str">
        <f aca="false">IF(D69="","",ROUND(MIN(Calculator!$B$16,E69*Calculator!$B$14/Calculator!$B$15*H69),0))</f>
        <v/>
      </c>
      <c r="K69" s="24" t="str">
        <f aca="false">IF(D69="","",IF(I69="Yes",J69,0))</f>
        <v/>
      </c>
      <c r="L69" s="31" t="str">
        <f aca="false">IF(D69="","",IF(I69="Yes","",ROUND(IF(F69="Fixed-term",Calculator!$B$13,Calculator!$B$12)-G69,2)))</f>
        <v/>
      </c>
      <c r="M69" s="29" t="str">
        <f aca="false">IF(D69="","",IF(E69*Calculator!$B$14/Calculator!$B$15*H69&gt;Calculator!$B$16,"Yes",""))</f>
        <v/>
      </c>
    </row>
    <row r="70" customFormat="false" ht="15" hidden="false" customHeight="true" outlineLevel="0" collapsed="false">
      <c r="A70" s="32"/>
      <c r="B70" s="32"/>
      <c r="C70" s="33"/>
      <c r="D70" s="33"/>
      <c r="E70" s="34"/>
      <c r="F70" s="32"/>
      <c r="G70" s="23" t="str">
        <f aca="false">IF(D70="","",ROUND(($B$3+1-D70)/365.25,2))</f>
        <v/>
      </c>
      <c r="H70" s="23" t="str">
        <f aca="false">IF(D70="","",IF(F70="Fixed-term",G70,DATEDIF(D70,$B$3+1,"y")+IF(DATEDIF(D70,$B$3+1,"ym")&gt;6,1,IF(AND(DATEDIF(D70,$B$3+1,"ym")=6,DATEDIF(D70,$B$3+1,"md")&gt;0),1,0))))</f>
        <v/>
      </c>
      <c r="I70" s="29" t="str">
        <f aca="false">IF(D70="","",IF(G70&gt;=IF(F70="Fixed-term",Calculator!$B$13,Calculator!$B$12),"Yes","No"))</f>
        <v/>
      </c>
      <c r="J70" s="30" t="str">
        <f aca="false">IF(D70="","",ROUND(MIN(Calculator!$B$16,E70*Calculator!$B$14/Calculator!$B$15*H70),0))</f>
        <v/>
      </c>
      <c r="K70" s="24" t="str">
        <f aca="false">IF(D70="","",IF(I70="Yes",J70,0))</f>
        <v/>
      </c>
      <c r="L70" s="31" t="str">
        <f aca="false">IF(D70="","",IF(I70="Yes","",ROUND(IF(F70="Fixed-term",Calculator!$B$13,Calculator!$B$12)-G70,2)))</f>
        <v/>
      </c>
      <c r="M70" s="29" t="str">
        <f aca="false">IF(D70="","",IF(E70*Calculator!$B$14/Calculator!$B$15*H70&gt;Calculator!$B$16,"Yes",""))</f>
        <v/>
      </c>
    </row>
    <row r="71" customFormat="false" ht="15" hidden="false" customHeight="true" outlineLevel="0" collapsed="false">
      <c r="A71" s="32"/>
      <c r="B71" s="32"/>
      <c r="C71" s="33"/>
      <c r="D71" s="33"/>
      <c r="E71" s="34"/>
      <c r="F71" s="32"/>
      <c r="G71" s="23" t="str">
        <f aca="false">IF(D71="","",ROUND(($B$3+1-D71)/365.25,2))</f>
        <v/>
      </c>
      <c r="H71" s="23" t="str">
        <f aca="false">IF(D71="","",IF(F71="Fixed-term",G71,DATEDIF(D71,$B$3+1,"y")+IF(DATEDIF(D71,$B$3+1,"ym")&gt;6,1,IF(AND(DATEDIF(D71,$B$3+1,"ym")=6,DATEDIF(D71,$B$3+1,"md")&gt;0),1,0))))</f>
        <v/>
      </c>
      <c r="I71" s="29" t="str">
        <f aca="false">IF(D71="","",IF(G71&gt;=IF(F71="Fixed-term",Calculator!$B$13,Calculator!$B$12),"Yes","No"))</f>
        <v/>
      </c>
      <c r="J71" s="30" t="str">
        <f aca="false">IF(D71="","",ROUND(MIN(Calculator!$B$16,E71*Calculator!$B$14/Calculator!$B$15*H71),0))</f>
        <v/>
      </c>
      <c r="K71" s="24" t="str">
        <f aca="false">IF(D71="","",IF(I71="Yes",J71,0))</f>
        <v/>
      </c>
      <c r="L71" s="31" t="str">
        <f aca="false">IF(D71="","",IF(I71="Yes","",ROUND(IF(F71="Fixed-term",Calculator!$B$13,Calculator!$B$12)-G71,2)))</f>
        <v/>
      </c>
      <c r="M71" s="29" t="str">
        <f aca="false">IF(D71="","",IF(E71*Calculator!$B$14/Calculator!$B$15*H71&gt;Calculator!$B$16,"Yes",""))</f>
        <v/>
      </c>
    </row>
    <row r="72" customFormat="false" ht="15" hidden="false" customHeight="true" outlineLevel="0" collapsed="false">
      <c r="A72" s="32"/>
      <c r="B72" s="32"/>
      <c r="C72" s="33"/>
      <c r="D72" s="33"/>
      <c r="E72" s="34"/>
      <c r="F72" s="32"/>
      <c r="G72" s="23" t="str">
        <f aca="false">IF(D72="","",ROUND(($B$3+1-D72)/365.25,2))</f>
        <v/>
      </c>
      <c r="H72" s="23" t="str">
        <f aca="false">IF(D72="","",IF(F72="Fixed-term",G72,DATEDIF(D72,$B$3+1,"y")+IF(DATEDIF(D72,$B$3+1,"ym")&gt;6,1,IF(AND(DATEDIF(D72,$B$3+1,"ym")=6,DATEDIF(D72,$B$3+1,"md")&gt;0),1,0))))</f>
        <v/>
      </c>
      <c r="I72" s="29" t="str">
        <f aca="false">IF(D72="","",IF(G72&gt;=IF(F72="Fixed-term",Calculator!$B$13,Calculator!$B$12),"Yes","No"))</f>
        <v/>
      </c>
      <c r="J72" s="30" t="str">
        <f aca="false">IF(D72="","",ROUND(MIN(Calculator!$B$16,E72*Calculator!$B$14/Calculator!$B$15*H72),0))</f>
        <v/>
      </c>
      <c r="K72" s="24" t="str">
        <f aca="false">IF(D72="","",IF(I72="Yes",J72,0))</f>
        <v/>
      </c>
      <c r="L72" s="31" t="str">
        <f aca="false">IF(D72="","",IF(I72="Yes","",ROUND(IF(F72="Fixed-term",Calculator!$B$13,Calculator!$B$12)-G72,2)))</f>
        <v/>
      </c>
      <c r="M72" s="29" t="str">
        <f aca="false">IF(D72="","",IF(E72*Calculator!$B$14/Calculator!$B$15*H72&gt;Calculator!$B$16,"Yes",""))</f>
        <v/>
      </c>
    </row>
    <row r="73" customFormat="false" ht="15" hidden="false" customHeight="true" outlineLevel="0" collapsed="false">
      <c r="A73" s="32"/>
      <c r="B73" s="32"/>
      <c r="C73" s="33"/>
      <c r="D73" s="33"/>
      <c r="E73" s="34"/>
      <c r="F73" s="32"/>
      <c r="G73" s="23" t="str">
        <f aca="false">IF(D73="","",ROUND(($B$3+1-D73)/365.25,2))</f>
        <v/>
      </c>
      <c r="H73" s="23" t="str">
        <f aca="false">IF(D73="","",IF(F73="Fixed-term",G73,DATEDIF(D73,$B$3+1,"y")+IF(DATEDIF(D73,$B$3+1,"ym")&gt;6,1,IF(AND(DATEDIF(D73,$B$3+1,"ym")=6,DATEDIF(D73,$B$3+1,"md")&gt;0),1,0))))</f>
        <v/>
      </c>
      <c r="I73" s="29" t="str">
        <f aca="false">IF(D73="","",IF(G73&gt;=IF(F73="Fixed-term",Calculator!$B$13,Calculator!$B$12),"Yes","No"))</f>
        <v/>
      </c>
      <c r="J73" s="30" t="str">
        <f aca="false">IF(D73="","",ROUND(MIN(Calculator!$B$16,E73*Calculator!$B$14/Calculator!$B$15*H73),0))</f>
        <v/>
      </c>
      <c r="K73" s="24" t="str">
        <f aca="false">IF(D73="","",IF(I73="Yes",J73,0))</f>
        <v/>
      </c>
      <c r="L73" s="31" t="str">
        <f aca="false">IF(D73="","",IF(I73="Yes","",ROUND(IF(F73="Fixed-term",Calculator!$B$13,Calculator!$B$12)-G73,2)))</f>
        <v/>
      </c>
      <c r="M73" s="29" t="str">
        <f aca="false">IF(D73="","",IF(E73*Calculator!$B$14/Calculator!$B$15*H73&gt;Calculator!$B$16,"Yes",""))</f>
        <v/>
      </c>
    </row>
    <row r="74" customFormat="false" ht="15" hidden="false" customHeight="true" outlineLevel="0" collapsed="false">
      <c r="A74" s="32"/>
      <c r="B74" s="32"/>
      <c r="C74" s="33"/>
      <c r="D74" s="33"/>
      <c r="E74" s="34"/>
      <c r="F74" s="32"/>
      <c r="G74" s="23" t="str">
        <f aca="false">IF(D74="","",ROUND(($B$3+1-D74)/365.25,2))</f>
        <v/>
      </c>
      <c r="H74" s="23" t="str">
        <f aca="false">IF(D74="","",IF(F74="Fixed-term",G74,DATEDIF(D74,$B$3+1,"y")+IF(DATEDIF(D74,$B$3+1,"ym")&gt;6,1,IF(AND(DATEDIF(D74,$B$3+1,"ym")=6,DATEDIF(D74,$B$3+1,"md")&gt;0),1,0))))</f>
        <v/>
      </c>
      <c r="I74" s="29" t="str">
        <f aca="false">IF(D74="","",IF(G74&gt;=IF(F74="Fixed-term",Calculator!$B$13,Calculator!$B$12),"Yes","No"))</f>
        <v/>
      </c>
      <c r="J74" s="30" t="str">
        <f aca="false">IF(D74="","",ROUND(MIN(Calculator!$B$16,E74*Calculator!$B$14/Calculator!$B$15*H74),0))</f>
        <v/>
      </c>
      <c r="K74" s="24" t="str">
        <f aca="false">IF(D74="","",IF(I74="Yes",J74,0))</f>
        <v/>
      </c>
      <c r="L74" s="31" t="str">
        <f aca="false">IF(D74="","",IF(I74="Yes","",ROUND(IF(F74="Fixed-term",Calculator!$B$13,Calculator!$B$12)-G74,2)))</f>
        <v/>
      </c>
      <c r="M74" s="29" t="str">
        <f aca="false">IF(D74="","",IF(E74*Calculator!$B$14/Calculator!$B$15*H74&gt;Calculator!$B$16,"Yes",""))</f>
        <v/>
      </c>
    </row>
    <row r="75" customFormat="false" ht="15" hidden="false" customHeight="true" outlineLevel="0" collapsed="false">
      <c r="A75" s="32"/>
      <c r="B75" s="32"/>
      <c r="C75" s="33"/>
      <c r="D75" s="33"/>
      <c r="E75" s="34"/>
      <c r="F75" s="32"/>
      <c r="G75" s="23" t="str">
        <f aca="false">IF(D75="","",ROUND(($B$3+1-D75)/365.25,2))</f>
        <v/>
      </c>
      <c r="H75" s="23" t="str">
        <f aca="false">IF(D75="","",IF(F75="Fixed-term",G75,DATEDIF(D75,$B$3+1,"y")+IF(DATEDIF(D75,$B$3+1,"ym")&gt;6,1,IF(AND(DATEDIF(D75,$B$3+1,"ym")=6,DATEDIF(D75,$B$3+1,"md")&gt;0),1,0))))</f>
        <v/>
      </c>
      <c r="I75" s="29" t="str">
        <f aca="false">IF(D75="","",IF(G75&gt;=IF(F75="Fixed-term",Calculator!$B$13,Calculator!$B$12),"Yes","No"))</f>
        <v/>
      </c>
      <c r="J75" s="30" t="str">
        <f aca="false">IF(D75="","",ROUND(MIN(Calculator!$B$16,E75*Calculator!$B$14/Calculator!$B$15*H75),0))</f>
        <v/>
      </c>
      <c r="K75" s="24" t="str">
        <f aca="false">IF(D75="","",IF(I75="Yes",J75,0))</f>
        <v/>
      </c>
      <c r="L75" s="31" t="str">
        <f aca="false">IF(D75="","",IF(I75="Yes","",ROUND(IF(F75="Fixed-term",Calculator!$B$13,Calculator!$B$12)-G75,2)))</f>
        <v/>
      </c>
      <c r="M75" s="29" t="str">
        <f aca="false">IF(D75="","",IF(E75*Calculator!$B$14/Calculator!$B$15*H75&gt;Calculator!$B$16,"Yes",""))</f>
        <v/>
      </c>
    </row>
    <row r="76" customFormat="false" ht="15" hidden="false" customHeight="true" outlineLevel="0" collapsed="false">
      <c r="A76" s="32"/>
      <c r="B76" s="32"/>
      <c r="C76" s="33"/>
      <c r="D76" s="33"/>
      <c r="E76" s="34"/>
      <c r="F76" s="32"/>
      <c r="G76" s="23" t="str">
        <f aca="false">IF(D76="","",ROUND(($B$3+1-D76)/365.25,2))</f>
        <v/>
      </c>
      <c r="H76" s="23" t="str">
        <f aca="false">IF(D76="","",IF(F76="Fixed-term",G76,DATEDIF(D76,$B$3+1,"y")+IF(DATEDIF(D76,$B$3+1,"ym")&gt;6,1,IF(AND(DATEDIF(D76,$B$3+1,"ym")=6,DATEDIF(D76,$B$3+1,"md")&gt;0),1,0))))</f>
        <v/>
      </c>
      <c r="I76" s="29" t="str">
        <f aca="false">IF(D76="","",IF(G76&gt;=IF(F76="Fixed-term",Calculator!$B$13,Calculator!$B$12),"Yes","No"))</f>
        <v/>
      </c>
      <c r="J76" s="30" t="str">
        <f aca="false">IF(D76="","",ROUND(MIN(Calculator!$B$16,E76*Calculator!$B$14/Calculator!$B$15*H76),0))</f>
        <v/>
      </c>
      <c r="K76" s="24" t="str">
        <f aca="false">IF(D76="","",IF(I76="Yes",J76,0))</f>
        <v/>
      </c>
      <c r="L76" s="31" t="str">
        <f aca="false">IF(D76="","",IF(I76="Yes","",ROUND(IF(F76="Fixed-term",Calculator!$B$13,Calculator!$B$12)-G76,2)))</f>
        <v/>
      </c>
      <c r="M76" s="29" t="str">
        <f aca="false">IF(D76="","",IF(E76*Calculator!$B$14/Calculator!$B$15*H76&gt;Calculator!$B$16,"Yes",""))</f>
        <v/>
      </c>
    </row>
    <row r="77" customFormat="false" ht="15" hidden="false" customHeight="true" outlineLevel="0" collapsed="false">
      <c r="A77" s="32"/>
      <c r="B77" s="32"/>
      <c r="C77" s="33"/>
      <c r="D77" s="33"/>
      <c r="E77" s="34"/>
      <c r="F77" s="32"/>
      <c r="G77" s="23" t="str">
        <f aca="false">IF(D77="","",ROUND(($B$3+1-D77)/365.25,2))</f>
        <v/>
      </c>
      <c r="H77" s="23" t="str">
        <f aca="false">IF(D77="","",IF(F77="Fixed-term",G77,DATEDIF(D77,$B$3+1,"y")+IF(DATEDIF(D77,$B$3+1,"ym")&gt;6,1,IF(AND(DATEDIF(D77,$B$3+1,"ym")=6,DATEDIF(D77,$B$3+1,"md")&gt;0),1,0))))</f>
        <v/>
      </c>
      <c r="I77" s="29" t="str">
        <f aca="false">IF(D77="","",IF(G77&gt;=IF(F77="Fixed-term",Calculator!$B$13,Calculator!$B$12),"Yes","No"))</f>
        <v/>
      </c>
      <c r="J77" s="30" t="str">
        <f aca="false">IF(D77="","",ROUND(MIN(Calculator!$B$16,E77*Calculator!$B$14/Calculator!$B$15*H77),0))</f>
        <v/>
      </c>
      <c r="K77" s="24" t="str">
        <f aca="false">IF(D77="","",IF(I77="Yes",J77,0))</f>
        <v/>
      </c>
      <c r="L77" s="31" t="str">
        <f aca="false">IF(D77="","",IF(I77="Yes","",ROUND(IF(F77="Fixed-term",Calculator!$B$13,Calculator!$B$12)-G77,2)))</f>
        <v/>
      </c>
      <c r="M77" s="29" t="str">
        <f aca="false">IF(D77="","",IF(E77*Calculator!$B$14/Calculator!$B$15*H77&gt;Calculator!$B$16,"Yes",""))</f>
        <v/>
      </c>
    </row>
    <row r="78" customFormat="false" ht="15" hidden="false" customHeight="true" outlineLevel="0" collapsed="false">
      <c r="A78" s="32"/>
      <c r="B78" s="32"/>
      <c r="C78" s="33"/>
      <c r="D78" s="33"/>
      <c r="E78" s="34"/>
      <c r="F78" s="32"/>
      <c r="G78" s="23" t="str">
        <f aca="false">IF(D78="","",ROUND(($B$3+1-D78)/365.25,2))</f>
        <v/>
      </c>
      <c r="H78" s="23" t="str">
        <f aca="false">IF(D78="","",IF(F78="Fixed-term",G78,DATEDIF(D78,$B$3+1,"y")+IF(DATEDIF(D78,$B$3+1,"ym")&gt;6,1,IF(AND(DATEDIF(D78,$B$3+1,"ym")=6,DATEDIF(D78,$B$3+1,"md")&gt;0),1,0))))</f>
        <v/>
      </c>
      <c r="I78" s="29" t="str">
        <f aca="false">IF(D78="","",IF(G78&gt;=IF(F78="Fixed-term",Calculator!$B$13,Calculator!$B$12),"Yes","No"))</f>
        <v/>
      </c>
      <c r="J78" s="30" t="str">
        <f aca="false">IF(D78="","",ROUND(MIN(Calculator!$B$16,E78*Calculator!$B$14/Calculator!$B$15*H78),0))</f>
        <v/>
      </c>
      <c r="K78" s="24" t="str">
        <f aca="false">IF(D78="","",IF(I78="Yes",J78,0))</f>
        <v/>
      </c>
      <c r="L78" s="31" t="str">
        <f aca="false">IF(D78="","",IF(I78="Yes","",ROUND(IF(F78="Fixed-term",Calculator!$B$13,Calculator!$B$12)-G78,2)))</f>
        <v/>
      </c>
      <c r="M78" s="29" t="str">
        <f aca="false">IF(D78="","",IF(E78*Calculator!$B$14/Calculator!$B$15*H78&gt;Calculator!$B$16,"Yes",""))</f>
        <v/>
      </c>
    </row>
    <row r="79" customFormat="false" ht="15" hidden="false" customHeight="true" outlineLevel="0" collapsed="false">
      <c r="A79" s="32"/>
      <c r="B79" s="32"/>
      <c r="C79" s="33"/>
      <c r="D79" s="33"/>
      <c r="E79" s="34"/>
      <c r="F79" s="32"/>
      <c r="G79" s="23" t="str">
        <f aca="false">IF(D79="","",ROUND(($B$3+1-D79)/365.25,2))</f>
        <v/>
      </c>
      <c r="H79" s="23" t="str">
        <f aca="false">IF(D79="","",IF(F79="Fixed-term",G79,DATEDIF(D79,$B$3+1,"y")+IF(DATEDIF(D79,$B$3+1,"ym")&gt;6,1,IF(AND(DATEDIF(D79,$B$3+1,"ym")=6,DATEDIF(D79,$B$3+1,"md")&gt;0),1,0))))</f>
        <v/>
      </c>
      <c r="I79" s="29" t="str">
        <f aca="false">IF(D79="","",IF(G79&gt;=IF(F79="Fixed-term",Calculator!$B$13,Calculator!$B$12),"Yes","No"))</f>
        <v/>
      </c>
      <c r="J79" s="30" t="str">
        <f aca="false">IF(D79="","",ROUND(MIN(Calculator!$B$16,E79*Calculator!$B$14/Calculator!$B$15*H79),0))</f>
        <v/>
      </c>
      <c r="K79" s="24" t="str">
        <f aca="false">IF(D79="","",IF(I79="Yes",J79,0))</f>
        <v/>
      </c>
      <c r="L79" s="31" t="str">
        <f aca="false">IF(D79="","",IF(I79="Yes","",ROUND(IF(F79="Fixed-term",Calculator!$B$13,Calculator!$B$12)-G79,2)))</f>
        <v/>
      </c>
      <c r="M79" s="29" t="str">
        <f aca="false">IF(D79="","",IF(E79*Calculator!$B$14/Calculator!$B$15*H79&gt;Calculator!$B$16,"Yes",""))</f>
        <v/>
      </c>
    </row>
    <row r="80" customFormat="false" ht="15" hidden="false" customHeight="true" outlineLevel="0" collapsed="false">
      <c r="A80" s="32"/>
      <c r="B80" s="32"/>
      <c r="C80" s="33"/>
      <c r="D80" s="33"/>
      <c r="E80" s="34"/>
      <c r="F80" s="32"/>
      <c r="G80" s="23" t="str">
        <f aca="false">IF(D80="","",ROUND(($B$3+1-D80)/365.25,2))</f>
        <v/>
      </c>
      <c r="H80" s="23" t="str">
        <f aca="false">IF(D80="","",IF(F80="Fixed-term",G80,DATEDIF(D80,$B$3+1,"y")+IF(DATEDIF(D80,$B$3+1,"ym")&gt;6,1,IF(AND(DATEDIF(D80,$B$3+1,"ym")=6,DATEDIF(D80,$B$3+1,"md")&gt;0),1,0))))</f>
        <v/>
      </c>
      <c r="I80" s="29" t="str">
        <f aca="false">IF(D80="","",IF(G80&gt;=IF(F80="Fixed-term",Calculator!$B$13,Calculator!$B$12),"Yes","No"))</f>
        <v/>
      </c>
      <c r="J80" s="30" t="str">
        <f aca="false">IF(D80="","",ROUND(MIN(Calculator!$B$16,E80*Calculator!$B$14/Calculator!$B$15*H80),0))</f>
        <v/>
      </c>
      <c r="K80" s="24" t="str">
        <f aca="false">IF(D80="","",IF(I80="Yes",J80,0))</f>
        <v/>
      </c>
      <c r="L80" s="31" t="str">
        <f aca="false">IF(D80="","",IF(I80="Yes","",ROUND(IF(F80="Fixed-term",Calculator!$B$13,Calculator!$B$12)-G80,2)))</f>
        <v/>
      </c>
      <c r="M80" s="29" t="str">
        <f aca="false">IF(D80="","",IF(E80*Calculator!$B$14/Calculator!$B$15*H80&gt;Calculator!$B$16,"Yes",""))</f>
        <v/>
      </c>
    </row>
    <row r="81" customFormat="false" ht="15" hidden="false" customHeight="true" outlineLevel="0" collapsed="false">
      <c r="A81" s="32"/>
      <c r="B81" s="32"/>
      <c r="C81" s="33"/>
      <c r="D81" s="33"/>
      <c r="E81" s="34"/>
      <c r="F81" s="32"/>
      <c r="G81" s="23" t="str">
        <f aca="false">IF(D81="","",ROUND(($B$3+1-D81)/365.25,2))</f>
        <v/>
      </c>
      <c r="H81" s="23" t="str">
        <f aca="false">IF(D81="","",IF(F81="Fixed-term",G81,DATEDIF(D81,$B$3+1,"y")+IF(DATEDIF(D81,$B$3+1,"ym")&gt;6,1,IF(AND(DATEDIF(D81,$B$3+1,"ym")=6,DATEDIF(D81,$B$3+1,"md")&gt;0),1,0))))</f>
        <v/>
      </c>
      <c r="I81" s="29" t="str">
        <f aca="false">IF(D81="","",IF(G81&gt;=IF(F81="Fixed-term",Calculator!$B$13,Calculator!$B$12),"Yes","No"))</f>
        <v/>
      </c>
      <c r="J81" s="30" t="str">
        <f aca="false">IF(D81="","",ROUND(MIN(Calculator!$B$16,E81*Calculator!$B$14/Calculator!$B$15*H81),0))</f>
        <v/>
      </c>
      <c r="K81" s="24" t="str">
        <f aca="false">IF(D81="","",IF(I81="Yes",J81,0))</f>
        <v/>
      </c>
      <c r="L81" s="31" t="str">
        <f aca="false">IF(D81="","",IF(I81="Yes","",ROUND(IF(F81="Fixed-term",Calculator!$B$13,Calculator!$B$12)-G81,2)))</f>
        <v/>
      </c>
      <c r="M81" s="29" t="str">
        <f aca="false">IF(D81="","",IF(E81*Calculator!$B$14/Calculator!$B$15*H81&gt;Calculator!$B$16,"Yes",""))</f>
        <v/>
      </c>
    </row>
    <row r="82" customFormat="false" ht="15" hidden="false" customHeight="true" outlineLevel="0" collapsed="false">
      <c r="A82" s="32"/>
      <c r="B82" s="32"/>
      <c r="C82" s="33"/>
      <c r="D82" s="33"/>
      <c r="E82" s="34"/>
      <c r="F82" s="32"/>
      <c r="G82" s="23" t="str">
        <f aca="false">IF(D82="","",ROUND(($B$3+1-D82)/365.25,2))</f>
        <v/>
      </c>
      <c r="H82" s="23" t="str">
        <f aca="false">IF(D82="","",IF(F82="Fixed-term",G82,DATEDIF(D82,$B$3+1,"y")+IF(DATEDIF(D82,$B$3+1,"ym")&gt;6,1,IF(AND(DATEDIF(D82,$B$3+1,"ym")=6,DATEDIF(D82,$B$3+1,"md")&gt;0),1,0))))</f>
        <v/>
      </c>
      <c r="I82" s="29" t="str">
        <f aca="false">IF(D82="","",IF(G82&gt;=IF(F82="Fixed-term",Calculator!$B$13,Calculator!$B$12),"Yes","No"))</f>
        <v/>
      </c>
      <c r="J82" s="30" t="str">
        <f aca="false">IF(D82="","",ROUND(MIN(Calculator!$B$16,E82*Calculator!$B$14/Calculator!$B$15*H82),0))</f>
        <v/>
      </c>
      <c r="K82" s="24" t="str">
        <f aca="false">IF(D82="","",IF(I82="Yes",J82,0))</f>
        <v/>
      </c>
      <c r="L82" s="31" t="str">
        <f aca="false">IF(D82="","",IF(I82="Yes","",ROUND(IF(F82="Fixed-term",Calculator!$B$13,Calculator!$B$12)-G82,2)))</f>
        <v/>
      </c>
      <c r="M82" s="29" t="str">
        <f aca="false">IF(D82="","",IF(E82*Calculator!$B$14/Calculator!$B$15*H82&gt;Calculator!$B$16,"Yes",""))</f>
        <v/>
      </c>
    </row>
    <row r="83" customFormat="false" ht="15" hidden="false" customHeight="true" outlineLevel="0" collapsed="false">
      <c r="A83" s="32"/>
      <c r="B83" s="32"/>
      <c r="C83" s="33"/>
      <c r="D83" s="33"/>
      <c r="E83" s="34"/>
      <c r="F83" s="32"/>
      <c r="G83" s="23" t="str">
        <f aca="false">IF(D83="","",ROUND(($B$3+1-D83)/365.25,2))</f>
        <v/>
      </c>
      <c r="H83" s="23" t="str">
        <f aca="false">IF(D83="","",IF(F83="Fixed-term",G83,DATEDIF(D83,$B$3+1,"y")+IF(DATEDIF(D83,$B$3+1,"ym")&gt;6,1,IF(AND(DATEDIF(D83,$B$3+1,"ym")=6,DATEDIF(D83,$B$3+1,"md")&gt;0),1,0))))</f>
        <v/>
      </c>
      <c r="I83" s="29" t="str">
        <f aca="false">IF(D83="","",IF(G83&gt;=IF(F83="Fixed-term",Calculator!$B$13,Calculator!$B$12),"Yes","No"))</f>
        <v/>
      </c>
      <c r="J83" s="30" t="str">
        <f aca="false">IF(D83="","",ROUND(MIN(Calculator!$B$16,E83*Calculator!$B$14/Calculator!$B$15*H83),0))</f>
        <v/>
      </c>
      <c r="K83" s="24" t="str">
        <f aca="false">IF(D83="","",IF(I83="Yes",J83,0))</f>
        <v/>
      </c>
      <c r="L83" s="31" t="str">
        <f aca="false">IF(D83="","",IF(I83="Yes","",ROUND(IF(F83="Fixed-term",Calculator!$B$13,Calculator!$B$12)-G83,2)))</f>
        <v/>
      </c>
      <c r="M83" s="29" t="str">
        <f aca="false">IF(D83="","",IF(E83*Calculator!$B$14/Calculator!$B$15*H83&gt;Calculator!$B$16,"Yes",""))</f>
        <v/>
      </c>
    </row>
    <row r="84" customFormat="false" ht="15" hidden="false" customHeight="true" outlineLevel="0" collapsed="false">
      <c r="A84" s="32"/>
      <c r="B84" s="32"/>
      <c r="C84" s="33"/>
      <c r="D84" s="33"/>
      <c r="E84" s="34"/>
      <c r="F84" s="32"/>
      <c r="G84" s="23" t="str">
        <f aca="false">IF(D84="","",ROUND(($B$3+1-D84)/365.25,2))</f>
        <v/>
      </c>
      <c r="H84" s="23" t="str">
        <f aca="false">IF(D84="","",IF(F84="Fixed-term",G84,DATEDIF(D84,$B$3+1,"y")+IF(DATEDIF(D84,$B$3+1,"ym")&gt;6,1,IF(AND(DATEDIF(D84,$B$3+1,"ym")=6,DATEDIF(D84,$B$3+1,"md")&gt;0),1,0))))</f>
        <v/>
      </c>
      <c r="I84" s="29" t="str">
        <f aca="false">IF(D84="","",IF(G84&gt;=IF(F84="Fixed-term",Calculator!$B$13,Calculator!$B$12),"Yes","No"))</f>
        <v/>
      </c>
      <c r="J84" s="30" t="str">
        <f aca="false">IF(D84="","",ROUND(MIN(Calculator!$B$16,E84*Calculator!$B$14/Calculator!$B$15*H84),0))</f>
        <v/>
      </c>
      <c r="K84" s="24" t="str">
        <f aca="false">IF(D84="","",IF(I84="Yes",J84,0))</f>
        <v/>
      </c>
      <c r="L84" s="31" t="str">
        <f aca="false">IF(D84="","",IF(I84="Yes","",ROUND(IF(F84="Fixed-term",Calculator!$B$13,Calculator!$B$12)-G84,2)))</f>
        <v/>
      </c>
      <c r="M84" s="29" t="str">
        <f aca="false">IF(D84="","",IF(E84*Calculator!$B$14/Calculator!$B$15*H84&gt;Calculator!$B$16,"Yes",""))</f>
        <v/>
      </c>
    </row>
    <row r="85" customFormat="false" ht="15" hidden="false" customHeight="true" outlineLevel="0" collapsed="false">
      <c r="A85" s="32"/>
      <c r="B85" s="32"/>
      <c r="C85" s="33"/>
      <c r="D85" s="33"/>
      <c r="E85" s="34"/>
      <c r="F85" s="32"/>
      <c r="G85" s="23" t="str">
        <f aca="false">IF(D85="","",ROUND(($B$3+1-D85)/365.25,2))</f>
        <v/>
      </c>
      <c r="H85" s="23" t="str">
        <f aca="false">IF(D85="","",IF(F85="Fixed-term",G85,DATEDIF(D85,$B$3+1,"y")+IF(DATEDIF(D85,$B$3+1,"ym")&gt;6,1,IF(AND(DATEDIF(D85,$B$3+1,"ym")=6,DATEDIF(D85,$B$3+1,"md")&gt;0),1,0))))</f>
        <v/>
      </c>
      <c r="I85" s="29" t="str">
        <f aca="false">IF(D85="","",IF(G85&gt;=IF(F85="Fixed-term",Calculator!$B$13,Calculator!$B$12),"Yes","No"))</f>
        <v/>
      </c>
      <c r="J85" s="30" t="str">
        <f aca="false">IF(D85="","",ROUND(MIN(Calculator!$B$16,E85*Calculator!$B$14/Calculator!$B$15*H85),0))</f>
        <v/>
      </c>
      <c r="K85" s="24" t="str">
        <f aca="false">IF(D85="","",IF(I85="Yes",J85,0))</f>
        <v/>
      </c>
      <c r="L85" s="31" t="str">
        <f aca="false">IF(D85="","",IF(I85="Yes","",ROUND(IF(F85="Fixed-term",Calculator!$B$13,Calculator!$B$12)-G85,2)))</f>
        <v/>
      </c>
      <c r="M85" s="29" t="str">
        <f aca="false">IF(D85="","",IF(E85*Calculator!$B$14/Calculator!$B$15*H85&gt;Calculator!$B$16,"Yes",""))</f>
        <v/>
      </c>
    </row>
    <row r="86" customFormat="false" ht="15" hidden="false" customHeight="true" outlineLevel="0" collapsed="false">
      <c r="A86" s="32"/>
      <c r="B86" s="32"/>
      <c r="C86" s="33"/>
      <c r="D86" s="33"/>
      <c r="E86" s="34"/>
      <c r="F86" s="32"/>
      <c r="G86" s="23" t="str">
        <f aca="false">IF(D86="","",ROUND(($B$3+1-D86)/365.25,2))</f>
        <v/>
      </c>
      <c r="H86" s="23" t="str">
        <f aca="false">IF(D86="","",IF(F86="Fixed-term",G86,DATEDIF(D86,$B$3+1,"y")+IF(DATEDIF(D86,$B$3+1,"ym")&gt;6,1,IF(AND(DATEDIF(D86,$B$3+1,"ym")=6,DATEDIF(D86,$B$3+1,"md")&gt;0),1,0))))</f>
        <v/>
      </c>
      <c r="I86" s="29" t="str">
        <f aca="false">IF(D86="","",IF(G86&gt;=IF(F86="Fixed-term",Calculator!$B$13,Calculator!$B$12),"Yes","No"))</f>
        <v/>
      </c>
      <c r="J86" s="30" t="str">
        <f aca="false">IF(D86="","",ROUND(MIN(Calculator!$B$16,E86*Calculator!$B$14/Calculator!$B$15*H86),0))</f>
        <v/>
      </c>
      <c r="K86" s="24" t="str">
        <f aca="false">IF(D86="","",IF(I86="Yes",J86,0))</f>
        <v/>
      </c>
      <c r="L86" s="31" t="str">
        <f aca="false">IF(D86="","",IF(I86="Yes","",ROUND(IF(F86="Fixed-term",Calculator!$B$13,Calculator!$B$12)-G86,2)))</f>
        <v/>
      </c>
      <c r="M86" s="29" t="str">
        <f aca="false">IF(D86="","",IF(E86*Calculator!$B$14/Calculator!$B$15*H86&gt;Calculator!$B$16,"Yes",""))</f>
        <v/>
      </c>
    </row>
    <row r="87" customFormat="false" ht="15" hidden="false" customHeight="true" outlineLevel="0" collapsed="false">
      <c r="A87" s="32"/>
      <c r="B87" s="32"/>
      <c r="C87" s="33"/>
      <c r="D87" s="33"/>
      <c r="E87" s="34"/>
      <c r="F87" s="32"/>
      <c r="G87" s="23" t="str">
        <f aca="false">IF(D87="","",ROUND(($B$3+1-D87)/365.25,2))</f>
        <v/>
      </c>
      <c r="H87" s="23" t="str">
        <f aca="false">IF(D87="","",IF(F87="Fixed-term",G87,DATEDIF(D87,$B$3+1,"y")+IF(DATEDIF(D87,$B$3+1,"ym")&gt;6,1,IF(AND(DATEDIF(D87,$B$3+1,"ym")=6,DATEDIF(D87,$B$3+1,"md")&gt;0),1,0))))</f>
        <v/>
      </c>
      <c r="I87" s="29" t="str">
        <f aca="false">IF(D87="","",IF(G87&gt;=IF(F87="Fixed-term",Calculator!$B$13,Calculator!$B$12),"Yes","No"))</f>
        <v/>
      </c>
      <c r="J87" s="30" t="str">
        <f aca="false">IF(D87="","",ROUND(MIN(Calculator!$B$16,E87*Calculator!$B$14/Calculator!$B$15*H87),0))</f>
        <v/>
      </c>
      <c r="K87" s="24" t="str">
        <f aca="false">IF(D87="","",IF(I87="Yes",J87,0))</f>
        <v/>
      </c>
      <c r="L87" s="31" t="str">
        <f aca="false">IF(D87="","",IF(I87="Yes","",ROUND(IF(F87="Fixed-term",Calculator!$B$13,Calculator!$B$12)-G87,2)))</f>
        <v/>
      </c>
      <c r="M87" s="29" t="str">
        <f aca="false">IF(D87="","",IF(E87*Calculator!$B$14/Calculator!$B$15*H87&gt;Calculator!$B$16,"Yes",""))</f>
        <v/>
      </c>
    </row>
    <row r="88" customFormat="false" ht="15" hidden="false" customHeight="true" outlineLevel="0" collapsed="false">
      <c r="A88" s="32"/>
      <c r="B88" s="32"/>
      <c r="C88" s="33"/>
      <c r="D88" s="33"/>
      <c r="E88" s="34"/>
      <c r="F88" s="32"/>
      <c r="G88" s="23" t="str">
        <f aca="false">IF(D88="","",ROUND(($B$3+1-D88)/365.25,2))</f>
        <v/>
      </c>
      <c r="H88" s="23" t="str">
        <f aca="false">IF(D88="","",IF(F88="Fixed-term",G88,DATEDIF(D88,$B$3+1,"y")+IF(DATEDIF(D88,$B$3+1,"ym")&gt;6,1,IF(AND(DATEDIF(D88,$B$3+1,"ym")=6,DATEDIF(D88,$B$3+1,"md")&gt;0),1,0))))</f>
        <v/>
      </c>
      <c r="I88" s="29" t="str">
        <f aca="false">IF(D88="","",IF(G88&gt;=IF(F88="Fixed-term",Calculator!$B$13,Calculator!$B$12),"Yes","No"))</f>
        <v/>
      </c>
      <c r="J88" s="30" t="str">
        <f aca="false">IF(D88="","",ROUND(MIN(Calculator!$B$16,E88*Calculator!$B$14/Calculator!$B$15*H88),0))</f>
        <v/>
      </c>
      <c r="K88" s="24" t="str">
        <f aca="false">IF(D88="","",IF(I88="Yes",J88,0))</f>
        <v/>
      </c>
      <c r="L88" s="31" t="str">
        <f aca="false">IF(D88="","",IF(I88="Yes","",ROUND(IF(F88="Fixed-term",Calculator!$B$13,Calculator!$B$12)-G88,2)))</f>
        <v/>
      </c>
      <c r="M88" s="29" t="str">
        <f aca="false">IF(D88="","",IF(E88*Calculator!$B$14/Calculator!$B$15*H88&gt;Calculator!$B$16,"Yes",""))</f>
        <v/>
      </c>
    </row>
    <row r="89" customFormat="false" ht="15" hidden="false" customHeight="true" outlineLevel="0" collapsed="false">
      <c r="A89" s="32"/>
      <c r="B89" s="32"/>
      <c r="C89" s="33"/>
      <c r="D89" s="33"/>
      <c r="E89" s="34"/>
      <c r="F89" s="32"/>
      <c r="G89" s="23" t="str">
        <f aca="false">IF(D89="","",ROUND(($B$3+1-D89)/365.25,2))</f>
        <v/>
      </c>
      <c r="H89" s="23" t="str">
        <f aca="false">IF(D89="","",IF(F89="Fixed-term",G89,DATEDIF(D89,$B$3+1,"y")+IF(DATEDIF(D89,$B$3+1,"ym")&gt;6,1,IF(AND(DATEDIF(D89,$B$3+1,"ym")=6,DATEDIF(D89,$B$3+1,"md")&gt;0),1,0))))</f>
        <v/>
      </c>
      <c r="I89" s="29" t="str">
        <f aca="false">IF(D89="","",IF(G89&gt;=IF(F89="Fixed-term",Calculator!$B$13,Calculator!$B$12),"Yes","No"))</f>
        <v/>
      </c>
      <c r="J89" s="30" t="str">
        <f aca="false">IF(D89="","",ROUND(MIN(Calculator!$B$16,E89*Calculator!$B$14/Calculator!$B$15*H89),0))</f>
        <v/>
      </c>
      <c r="K89" s="24" t="str">
        <f aca="false">IF(D89="","",IF(I89="Yes",J89,0))</f>
        <v/>
      </c>
      <c r="L89" s="31" t="str">
        <f aca="false">IF(D89="","",IF(I89="Yes","",ROUND(IF(F89="Fixed-term",Calculator!$B$13,Calculator!$B$12)-G89,2)))</f>
        <v/>
      </c>
      <c r="M89" s="29" t="str">
        <f aca="false">IF(D89="","",IF(E89*Calculator!$B$14/Calculator!$B$15*H89&gt;Calculator!$B$16,"Yes",""))</f>
        <v/>
      </c>
    </row>
    <row r="90" customFormat="false" ht="15" hidden="false" customHeight="true" outlineLevel="0" collapsed="false">
      <c r="A90" s="32"/>
      <c r="B90" s="32"/>
      <c r="C90" s="33"/>
      <c r="D90" s="33"/>
      <c r="E90" s="34"/>
      <c r="F90" s="32"/>
      <c r="G90" s="23" t="str">
        <f aca="false">IF(D90="","",ROUND(($B$3+1-D90)/365.25,2))</f>
        <v/>
      </c>
      <c r="H90" s="23" t="str">
        <f aca="false">IF(D90="","",IF(F90="Fixed-term",G90,DATEDIF(D90,$B$3+1,"y")+IF(DATEDIF(D90,$B$3+1,"ym")&gt;6,1,IF(AND(DATEDIF(D90,$B$3+1,"ym")=6,DATEDIF(D90,$B$3+1,"md")&gt;0),1,0))))</f>
        <v/>
      </c>
      <c r="I90" s="29" t="str">
        <f aca="false">IF(D90="","",IF(G90&gt;=IF(F90="Fixed-term",Calculator!$B$13,Calculator!$B$12),"Yes","No"))</f>
        <v/>
      </c>
      <c r="J90" s="30" t="str">
        <f aca="false">IF(D90="","",ROUND(MIN(Calculator!$B$16,E90*Calculator!$B$14/Calculator!$B$15*H90),0))</f>
        <v/>
      </c>
      <c r="K90" s="24" t="str">
        <f aca="false">IF(D90="","",IF(I90="Yes",J90,0))</f>
        <v/>
      </c>
      <c r="L90" s="31" t="str">
        <f aca="false">IF(D90="","",IF(I90="Yes","",ROUND(IF(F90="Fixed-term",Calculator!$B$13,Calculator!$B$12)-G90,2)))</f>
        <v/>
      </c>
      <c r="M90" s="29" t="str">
        <f aca="false">IF(D90="","",IF(E90*Calculator!$B$14/Calculator!$B$15*H90&gt;Calculator!$B$16,"Yes",""))</f>
        <v/>
      </c>
    </row>
    <row r="91" customFormat="false" ht="15" hidden="false" customHeight="true" outlineLevel="0" collapsed="false">
      <c r="A91" s="32"/>
      <c r="B91" s="32"/>
      <c r="C91" s="33"/>
      <c r="D91" s="33"/>
      <c r="E91" s="34"/>
      <c r="F91" s="32"/>
      <c r="G91" s="23" t="str">
        <f aca="false">IF(D91="","",ROUND(($B$3+1-D91)/365.25,2))</f>
        <v/>
      </c>
      <c r="H91" s="23" t="str">
        <f aca="false">IF(D91="","",IF(F91="Fixed-term",G91,DATEDIF(D91,$B$3+1,"y")+IF(DATEDIF(D91,$B$3+1,"ym")&gt;6,1,IF(AND(DATEDIF(D91,$B$3+1,"ym")=6,DATEDIF(D91,$B$3+1,"md")&gt;0),1,0))))</f>
        <v/>
      </c>
      <c r="I91" s="29" t="str">
        <f aca="false">IF(D91="","",IF(G91&gt;=IF(F91="Fixed-term",Calculator!$B$13,Calculator!$B$12),"Yes","No"))</f>
        <v/>
      </c>
      <c r="J91" s="30" t="str">
        <f aca="false">IF(D91="","",ROUND(MIN(Calculator!$B$16,E91*Calculator!$B$14/Calculator!$B$15*H91),0))</f>
        <v/>
      </c>
      <c r="K91" s="24" t="str">
        <f aca="false">IF(D91="","",IF(I91="Yes",J91,0))</f>
        <v/>
      </c>
      <c r="L91" s="31" t="str">
        <f aca="false">IF(D91="","",IF(I91="Yes","",ROUND(IF(F91="Fixed-term",Calculator!$B$13,Calculator!$B$12)-G91,2)))</f>
        <v/>
      </c>
      <c r="M91" s="29" t="str">
        <f aca="false">IF(D91="","",IF(E91*Calculator!$B$14/Calculator!$B$15*H91&gt;Calculator!$B$16,"Yes",""))</f>
        <v/>
      </c>
    </row>
    <row r="92" customFormat="false" ht="15" hidden="false" customHeight="true" outlineLevel="0" collapsed="false">
      <c r="A92" s="32"/>
      <c r="B92" s="32"/>
      <c r="C92" s="33"/>
      <c r="D92" s="33"/>
      <c r="E92" s="34"/>
      <c r="F92" s="32"/>
      <c r="G92" s="23" t="str">
        <f aca="false">IF(D92="","",ROUND(($B$3+1-D92)/365.25,2))</f>
        <v/>
      </c>
      <c r="H92" s="23" t="str">
        <f aca="false">IF(D92="","",IF(F92="Fixed-term",G92,DATEDIF(D92,$B$3+1,"y")+IF(DATEDIF(D92,$B$3+1,"ym")&gt;6,1,IF(AND(DATEDIF(D92,$B$3+1,"ym")=6,DATEDIF(D92,$B$3+1,"md")&gt;0),1,0))))</f>
        <v/>
      </c>
      <c r="I92" s="29" t="str">
        <f aca="false">IF(D92="","",IF(G92&gt;=IF(F92="Fixed-term",Calculator!$B$13,Calculator!$B$12),"Yes","No"))</f>
        <v/>
      </c>
      <c r="J92" s="30" t="str">
        <f aca="false">IF(D92="","",ROUND(MIN(Calculator!$B$16,E92*Calculator!$B$14/Calculator!$B$15*H92),0))</f>
        <v/>
      </c>
      <c r="K92" s="24" t="str">
        <f aca="false">IF(D92="","",IF(I92="Yes",J92,0))</f>
        <v/>
      </c>
      <c r="L92" s="31" t="str">
        <f aca="false">IF(D92="","",IF(I92="Yes","",ROUND(IF(F92="Fixed-term",Calculator!$B$13,Calculator!$B$12)-G92,2)))</f>
        <v/>
      </c>
      <c r="M92" s="29" t="str">
        <f aca="false">IF(D92="","",IF(E92*Calculator!$B$14/Calculator!$B$15*H92&gt;Calculator!$B$16,"Yes",""))</f>
        <v/>
      </c>
    </row>
    <row r="93" customFormat="false" ht="15" hidden="false" customHeight="true" outlineLevel="0" collapsed="false">
      <c r="A93" s="32"/>
      <c r="B93" s="32"/>
      <c r="C93" s="33"/>
      <c r="D93" s="33"/>
      <c r="E93" s="34"/>
      <c r="F93" s="32"/>
      <c r="G93" s="23" t="str">
        <f aca="false">IF(D93="","",ROUND(($B$3+1-D93)/365.25,2))</f>
        <v/>
      </c>
      <c r="H93" s="23" t="str">
        <f aca="false">IF(D93="","",IF(F93="Fixed-term",G93,DATEDIF(D93,$B$3+1,"y")+IF(DATEDIF(D93,$B$3+1,"ym")&gt;6,1,IF(AND(DATEDIF(D93,$B$3+1,"ym")=6,DATEDIF(D93,$B$3+1,"md")&gt;0),1,0))))</f>
        <v/>
      </c>
      <c r="I93" s="29" t="str">
        <f aca="false">IF(D93="","",IF(G93&gt;=IF(F93="Fixed-term",Calculator!$B$13,Calculator!$B$12),"Yes","No"))</f>
        <v/>
      </c>
      <c r="J93" s="30" t="str">
        <f aca="false">IF(D93="","",ROUND(MIN(Calculator!$B$16,E93*Calculator!$B$14/Calculator!$B$15*H93),0))</f>
        <v/>
      </c>
      <c r="K93" s="24" t="str">
        <f aca="false">IF(D93="","",IF(I93="Yes",J93,0))</f>
        <v/>
      </c>
      <c r="L93" s="31" t="str">
        <f aca="false">IF(D93="","",IF(I93="Yes","",ROUND(IF(F93="Fixed-term",Calculator!$B$13,Calculator!$B$12)-G93,2)))</f>
        <v/>
      </c>
      <c r="M93" s="29" t="str">
        <f aca="false">IF(D93="","",IF(E93*Calculator!$B$14/Calculator!$B$15*H93&gt;Calculator!$B$16,"Yes",""))</f>
        <v/>
      </c>
    </row>
    <row r="94" customFormat="false" ht="15" hidden="false" customHeight="true" outlineLevel="0" collapsed="false">
      <c r="A94" s="32"/>
      <c r="B94" s="32"/>
      <c r="C94" s="33"/>
      <c r="D94" s="33"/>
      <c r="E94" s="34"/>
      <c r="F94" s="32"/>
      <c r="G94" s="23" t="str">
        <f aca="false">IF(D94="","",ROUND(($B$3+1-D94)/365.25,2))</f>
        <v/>
      </c>
      <c r="H94" s="23" t="str">
        <f aca="false">IF(D94="","",IF(F94="Fixed-term",G94,DATEDIF(D94,$B$3+1,"y")+IF(DATEDIF(D94,$B$3+1,"ym")&gt;6,1,IF(AND(DATEDIF(D94,$B$3+1,"ym")=6,DATEDIF(D94,$B$3+1,"md")&gt;0),1,0))))</f>
        <v/>
      </c>
      <c r="I94" s="29" t="str">
        <f aca="false">IF(D94="","",IF(G94&gt;=IF(F94="Fixed-term",Calculator!$B$13,Calculator!$B$12),"Yes","No"))</f>
        <v/>
      </c>
      <c r="J94" s="30" t="str">
        <f aca="false">IF(D94="","",ROUND(MIN(Calculator!$B$16,E94*Calculator!$B$14/Calculator!$B$15*H94),0))</f>
        <v/>
      </c>
      <c r="K94" s="24" t="str">
        <f aca="false">IF(D94="","",IF(I94="Yes",J94,0))</f>
        <v/>
      </c>
      <c r="L94" s="31" t="str">
        <f aca="false">IF(D94="","",IF(I94="Yes","",ROUND(IF(F94="Fixed-term",Calculator!$B$13,Calculator!$B$12)-G94,2)))</f>
        <v/>
      </c>
      <c r="M94" s="29" t="str">
        <f aca="false">IF(D94="","",IF(E94*Calculator!$B$14/Calculator!$B$15*H94&gt;Calculator!$B$16,"Yes",""))</f>
        <v/>
      </c>
    </row>
    <row r="95" customFormat="false" ht="15" hidden="false" customHeight="true" outlineLevel="0" collapsed="false">
      <c r="A95" s="32"/>
      <c r="B95" s="32"/>
      <c r="C95" s="33"/>
      <c r="D95" s="33"/>
      <c r="E95" s="34"/>
      <c r="F95" s="32"/>
      <c r="G95" s="23" t="str">
        <f aca="false">IF(D95="","",ROUND(($B$3+1-D95)/365.25,2))</f>
        <v/>
      </c>
      <c r="H95" s="23" t="str">
        <f aca="false">IF(D95="","",IF(F95="Fixed-term",G95,DATEDIF(D95,$B$3+1,"y")+IF(DATEDIF(D95,$B$3+1,"ym")&gt;6,1,IF(AND(DATEDIF(D95,$B$3+1,"ym")=6,DATEDIF(D95,$B$3+1,"md")&gt;0),1,0))))</f>
        <v/>
      </c>
      <c r="I95" s="29" t="str">
        <f aca="false">IF(D95="","",IF(G95&gt;=IF(F95="Fixed-term",Calculator!$B$13,Calculator!$B$12),"Yes","No"))</f>
        <v/>
      </c>
      <c r="J95" s="30" t="str">
        <f aca="false">IF(D95="","",ROUND(MIN(Calculator!$B$16,E95*Calculator!$B$14/Calculator!$B$15*H95),0))</f>
        <v/>
      </c>
      <c r="K95" s="24" t="str">
        <f aca="false">IF(D95="","",IF(I95="Yes",J95,0))</f>
        <v/>
      </c>
      <c r="L95" s="31" t="str">
        <f aca="false">IF(D95="","",IF(I95="Yes","",ROUND(IF(F95="Fixed-term",Calculator!$B$13,Calculator!$B$12)-G95,2)))</f>
        <v/>
      </c>
      <c r="M95" s="29" t="str">
        <f aca="false">IF(D95="","",IF(E95*Calculator!$B$14/Calculator!$B$15*H95&gt;Calculator!$B$16,"Yes",""))</f>
        <v/>
      </c>
    </row>
    <row r="96" customFormat="false" ht="15" hidden="false" customHeight="true" outlineLevel="0" collapsed="false">
      <c r="A96" s="32"/>
      <c r="B96" s="32"/>
      <c r="C96" s="33"/>
      <c r="D96" s="33"/>
      <c r="E96" s="34"/>
      <c r="F96" s="32"/>
      <c r="G96" s="23" t="str">
        <f aca="false">IF(D96="","",ROUND(($B$3+1-D96)/365.25,2))</f>
        <v/>
      </c>
      <c r="H96" s="23" t="str">
        <f aca="false">IF(D96="","",IF(F96="Fixed-term",G96,DATEDIF(D96,$B$3+1,"y")+IF(DATEDIF(D96,$B$3+1,"ym")&gt;6,1,IF(AND(DATEDIF(D96,$B$3+1,"ym")=6,DATEDIF(D96,$B$3+1,"md")&gt;0),1,0))))</f>
        <v/>
      </c>
      <c r="I96" s="29" t="str">
        <f aca="false">IF(D96="","",IF(G96&gt;=IF(F96="Fixed-term",Calculator!$B$13,Calculator!$B$12),"Yes","No"))</f>
        <v/>
      </c>
      <c r="J96" s="30" t="str">
        <f aca="false">IF(D96="","",ROUND(MIN(Calculator!$B$16,E96*Calculator!$B$14/Calculator!$B$15*H96),0))</f>
        <v/>
      </c>
      <c r="K96" s="24" t="str">
        <f aca="false">IF(D96="","",IF(I96="Yes",J96,0))</f>
        <v/>
      </c>
      <c r="L96" s="31" t="str">
        <f aca="false">IF(D96="","",IF(I96="Yes","",ROUND(IF(F96="Fixed-term",Calculator!$B$13,Calculator!$B$12)-G96,2)))</f>
        <v/>
      </c>
      <c r="M96" s="29" t="str">
        <f aca="false">IF(D96="","",IF(E96*Calculator!$B$14/Calculator!$B$15*H96&gt;Calculator!$B$16,"Yes",""))</f>
        <v/>
      </c>
    </row>
    <row r="97" customFormat="false" ht="15" hidden="false" customHeight="true" outlineLevel="0" collapsed="false">
      <c r="A97" s="32"/>
      <c r="B97" s="32"/>
      <c r="C97" s="33"/>
      <c r="D97" s="33"/>
      <c r="E97" s="34"/>
      <c r="F97" s="32"/>
      <c r="G97" s="23" t="str">
        <f aca="false">IF(D97="","",ROUND(($B$3+1-D97)/365.25,2))</f>
        <v/>
      </c>
      <c r="H97" s="23" t="str">
        <f aca="false">IF(D97="","",IF(F97="Fixed-term",G97,DATEDIF(D97,$B$3+1,"y")+IF(DATEDIF(D97,$B$3+1,"ym")&gt;6,1,IF(AND(DATEDIF(D97,$B$3+1,"ym")=6,DATEDIF(D97,$B$3+1,"md")&gt;0),1,0))))</f>
        <v/>
      </c>
      <c r="I97" s="29" t="str">
        <f aca="false">IF(D97="","",IF(G97&gt;=IF(F97="Fixed-term",Calculator!$B$13,Calculator!$B$12),"Yes","No"))</f>
        <v/>
      </c>
      <c r="J97" s="30" t="str">
        <f aca="false">IF(D97="","",ROUND(MIN(Calculator!$B$16,E97*Calculator!$B$14/Calculator!$B$15*H97),0))</f>
        <v/>
      </c>
      <c r="K97" s="24" t="str">
        <f aca="false">IF(D97="","",IF(I97="Yes",J97,0))</f>
        <v/>
      </c>
      <c r="L97" s="31" t="str">
        <f aca="false">IF(D97="","",IF(I97="Yes","",ROUND(IF(F97="Fixed-term",Calculator!$B$13,Calculator!$B$12)-G97,2)))</f>
        <v/>
      </c>
      <c r="M97" s="29" t="str">
        <f aca="false">IF(D97="","",IF(E97*Calculator!$B$14/Calculator!$B$15*H97&gt;Calculator!$B$16,"Yes",""))</f>
        <v/>
      </c>
    </row>
    <row r="98" customFormat="false" ht="15" hidden="false" customHeight="true" outlineLevel="0" collapsed="false">
      <c r="A98" s="32"/>
      <c r="B98" s="32"/>
      <c r="C98" s="33"/>
      <c r="D98" s="33"/>
      <c r="E98" s="34"/>
      <c r="F98" s="32"/>
      <c r="G98" s="23" t="str">
        <f aca="false">IF(D98="","",ROUND(($B$3+1-D98)/365.25,2))</f>
        <v/>
      </c>
      <c r="H98" s="23" t="str">
        <f aca="false">IF(D98="","",IF(F98="Fixed-term",G98,DATEDIF(D98,$B$3+1,"y")+IF(DATEDIF(D98,$B$3+1,"ym")&gt;6,1,IF(AND(DATEDIF(D98,$B$3+1,"ym")=6,DATEDIF(D98,$B$3+1,"md")&gt;0),1,0))))</f>
        <v/>
      </c>
      <c r="I98" s="29" t="str">
        <f aca="false">IF(D98="","",IF(G98&gt;=IF(F98="Fixed-term",Calculator!$B$13,Calculator!$B$12),"Yes","No"))</f>
        <v/>
      </c>
      <c r="J98" s="30" t="str">
        <f aca="false">IF(D98="","",ROUND(MIN(Calculator!$B$16,E98*Calculator!$B$14/Calculator!$B$15*H98),0))</f>
        <v/>
      </c>
      <c r="K98" s="24" t="str">
        <f aca="false">IF(D98="","",IF(I98="Yes",J98,0))</f>
        <v/>
      </c>
      <c r="L98" s="31" t="str">
        <f aca="false">IF(D98="","",IF(I98="Yes","",ROUND(IF(F98="Fixed-term",Calculator!$B$13,Calculator!$B$12)-G98,2)))</f>
        <v/>
      </c>
      <c r="M98" s="29" t="str">
        <f aca="false">IF(D98="","",IF(E98*Calculator!$B$14/Calculator!$B$15*H98&gt;Calculator!$B$16,"Yes",""))</f>
        <v/>
      </c>
    </row>
    <row r="99" customFormat="false" ht="15" hidden="false" customHeight="true" outlineLevel="0" collapsed="false">
      <c r="A99" s="32"/>
      <c r="B99" s="32"/>
      <c r="C99" s="33"/>
      <c r="D99" s="33"/>
      <c r="E99" s="34"/>
      <c r="F99" s="32"/>
      <c r="G99" s="23" t="str">
        <f aca="false">IF(D99="","",ROUND(($B$3+1-D99)/365.25,2))</f>
        <v/>
      </c>
      <c r="H99" s="23" t="str">
        <f aca="false">IF(D99="","",IF(F99="Fixed-term",G99,DATEDIF(D99,$B$3+1,"y")+IF(DATEDIF(D99,$B$3+1,"ym")&gt;6,1,IF(AND(DATEDIF(D99,$B$3+1,"ym")=6,DATEDIF(D99,$B$3+1,"md")&gt;0),1,0))))</f>
        <v/>
      </c>
      <c r="I99" s="29" t="str">
        <f aca="false">IF(D99="","",IF(G99&gt;=IF(F99="Fixed-term",Calculator!$B$13,Calculator!$B$12),"Yes","No"))</f>
        <v/>
      </c>
      <c r="J99" s="30" t="str">
        <f aca="false">IF(D99="","",ROUND(MIN(Calculator!$B$16,E99*Calculator!$B$14/Calculator!$B$15*H99),0))</f>
        <v/>
      </c>
      <c r="K99" s="24" t="str">
        <f aca="false">IF(D99="","",IF(I99="Yes",J99,0))</f>
        <v/>
      </c>
      <c r="L99" s="31" t="str">
        <f aca="false">IF(D99="","",IF(I99="Yes","",ROUND(IF(F99="Fixed-term",Calculator!$B$13,Calculator!$B$12)-G99,2)))</f>
        <v/>
      </c>
      <c r="M99" s="29" t="str">
        <f aca="false">IF(D99="","",IF(E99*Calculator!$B$14/Calculator!$B$15*H99&gt;Calculator!$B$16,"Yes",""))</f>
        <v/>
      </c>
    </row>
    <row r="100" customFormat="false" ht="15" hidden="false" customHeight="true" outlineLevel="0" collapsed="false">
      <c r="A100" s="32"/>
      <c r="B100" s="32"/>
      <c r="C100" s="33"/>
      <c r="D100" s="33"/>
      <c r="E100" s="34"/>
      <c r="F100" s="32"/>
      <c r="G100" s="23" t="str">
        <f aca="false">IF(D100="","",ROUND(($B$3+1-D100)/365.25,2))</f>
        <v/>
      </c>
      <c r="H100" s="23" t="str">
        <f aca="false">IF(D100="","",IF(F100="Fixed-term",G100,DATEDIF(D100,$B$3+1,"y")+IF(DATEDIF(D100,$B$3+1,"ym")&gt;6,1,IF(AND(DATEDIF(D100,$B$3+1,"ym")=6,DATEDIF(D100,$B$3+1,"md")&gt;0),1,0))))</f>
        <v/>
      </c>
      <c r="I100" s="29" t="str">
        <f aca="false">IF(D100="","",IF(G100&gt;=IF(F100="Fixed-term",Calculator!$B$13,Calculator!$B$12),"Yes","No"))</f>
        <v/>
      </c>
      <c r="J100" s="30" t="str">
        <f aca="false">IF(D100="","",ROUND(MIN(Calculator!$B$16,E100*Calculator!$B$14/Calculator!$B$15*H100),0))</f>
        <v/>
      </c>
      <c r="K100" s="24" t="str">
        <f aca="false">IF(D100="","",IF(I100="Yes",J100,0))</f>
        <v/>
      </c>
      <c r="L100" s="31" t="str">
        <f aca="false">IF(D100="","",IF(I100="Yes","",ROUND(IF(F100="Fixed-term",Calculator!$B$13,Calculator!$B$12)-G100,2)))</f>
        <v/>
      </c>
      <c r="M100" s="29" t="str">
        <f aca="false">IF(D100="","",IF(E100*Calculator!$B$14/Calculator!$B$15*H100&gt;Calculator!$B$16,"Yes",""))</f>
        <v/>
      </c>
    </row>
    <row r="101" customFormat="false" ht="15" hidden="false" customHeight="true" outlineLevel="0" collapsed="false">
      <c r="A101" s="32"/>
      <c r="B101" s="32"/>
      <c r="C101" s="33"/>
      <c r="D101" s="33"/>
      <c r="E101" s="34"/>
      <c r="F101" s="32"/>
      <c r="G101" s="23" t="str">
        <f aca="false">IF(D101="","",ROUND(($B$3+1-D101)/365.25,2))</f>
        <v/>
      </c>
      <c r="H101" s="23" t="str">
        <f aca="false">IF(D101="","",IF(F101="Fixed-term",G101,DATEDIF(D101,$B$3+1,"y")+IF(DATEDIF(D101,$B$3+1,"ym")&gt;6,1,IF(AND(DATEDIF(D101,$B$3+1,"ym")=6,DATEDIF(D101,$B$3+1,"md")&gt;0),1,0))))</f>
        <v/>
      </c>
      <c r="I101" s="29" t="str">
        <f aca="false">IF(D101="","",IF(G101&gt;=IF(F101="Fixed-term",Calculator!$B$13,Calculator!$B$12),"Yes","No"))</f>
        <v/>
      </c>
      <c r="J101" s="30" t="str">
        <f aca="false">IF(D101="","",ROUND(MIN(Calculator!$B$16,E101*Calculator!$B$14/Calculator!$B$15*H101),0))</f>
        <v/>
      </c>
      <c r="K101" s="24" t="str">
        <f aca="false">IF(D101="","",IF(I101="Yes",J101,0))</f>
        <v/>
      </c>
      <c r="L101" s="31" t="str">
        <f aca="false">IF(D101="","",IF(I101="Yes","",ROUND(IF(F101="Fixed-term",Calculator!$B$13,Calculator!$B$12)-G101,2)))</f>
        <v/>
      </c>
      <c r="M101" s="29" t="str">
        <f aca="false">IF(D101="","",IF(E101*Calculator!$B$14/Calculator!$B$15*H101&gt;Calculator!$B$16,"Yes",""))</f>
        <v/>
      </c>
    </row>
    <row r="102" customFormat="false" ht="15" hidden="false" customHeight="true" outlineLevel="0" collapsed="false">
      <c r="A102" s="32"/>
      <c r="B102" s="32"/>
      <c r="C102" s="33"/>
      <c r="D102" s="33"/>
      <c r="E102" s="34"/>
      <c r="F102" s="32"/>
      <c r="G102" s="23" t="str">
        <f aca="false">IF(D102="","",ROUND(($B$3+1-D102)/365.25,2))</f>
        <v/>
      </c>
      <c r="H102" s="23" t="str">
        <f aca="false">IF(D102="","",IF(F102="Fixed-term",G102,DATEDIF(D102,$B$3+1,"y")+IF(DATEDIF(D102,$B$3+1,"ym")&gt;6,1,IF(AND(DATEDIF(D102,$B$3+1,"ym")=6,DATEDIF(D102,$B$3+1,"md")&gt;0),1,0))))</f>
        <v/>
      </c>
      <c r="I102" s="29" t="str">
        <f aca="false">IF(D102="","",IF(G102&gt;=IF(F102="Fixed-term",Calculator!$B$13,Calculator!$B$12),"Yes","No"))</f>
        <v/>
      </c>
      <c r="J102" s="30" t="str">
        <f aca="false">IF(D102="","",ROUND(MIN(Calculator!$B$16,E102*Calculator!$B$14/Calculator!$B$15*H102),0))</f>
        <v/>
      </c>
      <c r="K102" s="24" t="str">
        <f aca="false">IF(D102="","",IF(I102="Yes",J102,0))</f>
        <v/>
      </c>
      <c r="L102" s="31" t="str">
        <f aca="false">IF(D102="","",IF(I102="Yes","",ROUND(IF(F102="Fixed-term",Calculator!$B$13,Calculator!$B$12)-G102,2)))</f>
        <v/>
      </c>
      <c r="M102" s="29" t="str">
        <f aca="false">IF(D102="","",IF(E102*Calculator!$B$14/Calculator!$B$15*H102&gt;Calculator!$B$16,"Yes",""))</f>
        <v/>
      </c>
    </row>
    <row r="103" customFormat="false" ht="15" hidden="false" customHeight="true" outlineLevel="0" collapsed="false">
      <c r="A103" s="32"/>
      <c r="B103" s="32"/>
      <c r="C103" s="33"/>
      <c r="D103" s="33"/>
      <c r="E103" s="34"/>
      <c r="F103" s="32"/>
      <c r="G103" s="23" t="str">
        <f aca="false">IF(D103="","",ROUND(($B$3+1-D103)/365.25,2))</f>
        <v/>
      </c>
      <c r="H103" s="23" t="str">
        <f aca="false">IF(D103="","",IF(F103="Fixed-term",G103,DATEDIF(D103,$B$3+1,"y")+IF(DATEDIF(D103,$B$3+1,"ym")&gt;6,1,IF(AND(DATEDIF(D103,$B$3+1,"ym")=6,DATEDIF(D103,$B$3+1,"md")&gt;0),1,0))))</f>
        <v/>
      </c>
      <c r="I103" s="29" t="str">
        <f aca="false">IF(D103="","",IF(G103&gt;=IF(F103="Fixed-term",Calculator!$B$13,Calculator!$B$12),"Yes","No"))</f>
        <v/>
      </c>
      <c r="J103" s="30" t="str">
        <f aca="false">IF(D103="","",ROUND(MIN(Calculator!$B$16,E103*Calculator!$B$14/Calculator!$B$15*H103),0))</f>
        <v/>
      </c>
      <c r="K103" s="24" t="str">
        <f aca="false">IF(D103="","",IF(I103="Yes",J103,0))</f>
        <v/>
      </c>
      <c r="L103" s="31" t="str">
        <f aca="false">IF(D103="","",IF(I103="Yes","",ROUND(IF(F103="Fixed-term",Calculator!$B$13,Calculator!$B$12)-G103,2)))</f>
        <v/>
      </c>
      <c r="M103" s="29" t="str">
        <f aca="false">IF(D103="","",IF(E103*Calculator!$B$14/Calculator!$B$15*H103&gt;Calculator!$B$16,"Yes",""))</f>
        <v/>
      </c>
    </row>
    <row r="104" customFormat="false" ht="15" hidden="false" customHeight="true" outlineLevel="0" collapsed="false">
      <c r="A104" s="32"/>
      <c r="B104" s="32"/>
      <c r="C104" s="33"/>
      <c r="D104" s="33"/>
      <c r="E104" s="34"/>
      <c r="F104" s="32"/>
      <c r="G104" s="23" t="str">
        <f aca="false">IF(D104="","",ROUND(($B$3+1-D104)/365.25,2))</f>
        <v/>
      </c>
      <c r="H104" s="23" t="str">
        <f aca="false">IF(D104="","",IF(F104="Fixed-term",G104,DATEDIF(D104,$B$3+1,"y")+IF(DATEDIF(D104,$B$3+1,"ym")&gt;6,1,IF(AND(DATEDIF(D104,$B$3+1,"ym")=6,DATEDIF(D104,$B$3+1,"md")&gt;0),1,0))))</f>
        <v/>
      </c>
      <c r="I104" s="29" t="str">
        <f aca="false">IF(D104="","",IF(G104&gt;=IF(F104="Fixed-term",Calculator!$B$13,Calculator!$B$12),"Yes","No"))</f>
        <v/>
      </c>
      <c r="J104" s="30" t="str">
        <f aca="false">IF(D104="","",ROUND(MIN(Calculator!$B$16,E104*Calculator!$B$14/Calculator!$B$15*H104),0))</f>
        <v/>
      </c>
      <c r="K104" s="24" t="str">
        <f aca="false">IF(D104="","",IF(I104="Yes",J104,0))</f>
        <v/>
      </c>
      <c r="L104" s="31" t="str">
        <f aca="false">IF(D104="","",IF(I104="Yes","",ROUND(IF(F104="Fixed-term",Calculator!$B$13,Calculator!$B$12)-G104,2)))</f>
        <v/>
      </c>
      <c r="M104" s="29" t="str">
        <f aca="false">IF(D104="","",IF(E104*Calculator!$B$14/Calculator!$B$15*H104&gt;Calculator!$B$16,"Yes",""))</f>
        <v/>
      </c>
    </row>
    <row r="105" customFormat="false" ht="15" hidden="false" customHeight="true" outlineLevel="0" collapsed="false">
      <c r="A105" s="32"/>
      <c r="B105" s="32"/>
      <c r="C105" s="33"/>
      <c r="D105" s="33"/>
      <c r="E105" s="34"/>
      <c r="F105" s="32"/>
      <c r="G105" s="23" t="str">
        <f aca="false">IF(D105="","",ROUND(($B$3+1-D105)/365.25,2))</f>
        <v/>
      </c>
      <c r="H105" s="23" t="str">
        <f aca="false">IF(D105="","",IF(F105="Fixed-term",G105,DATEDIF(D105,$B$3+1,"y")+IF(DATEDIF(D105,$B$3+1,"ym")&gt;6,1,IF(AND(DATEDIF(D105,$B$3+1,"ym")=6,DATEDIF(D105,$B$3+1,"md")&gt;0),1,0))))</f>
        <v/>
      </c>
      <c r="I105" s="29" t="str">
        <f aca="false">IF(D105="","",IF(G105&gt;=IF(F105="Fixed-term",Calculator!$B$13,Calculator!$B$12),"Yes","No"))</f>
        <v/>
      </c>
      <c r="J105" s="30" t="str">
        <f aca="false">IF(D105="","",ROUND(MIN(Calculator!$B$16,E105*Calculator!$B$14/Calculator!$B$15*H105),0))</f>
        <v/>
      </c>
      <c r="K105" s="24" t="str">
        <f aca="false">IF(D105="","",IF(I105="Yes",J105,0))</f>
        <v/>
      </c>
      <c r="L105" s="31" t="str">
        <f aca="false">IF(D105="","",IF(I105="Yes","",ROUND(IF(F105="Fixed-term",Calculator!$B$13,Calculator!$B$12)-G105,2)))</f>
        <v/>
      </c>
      <c r="M105" s="29" t="str">
        <f aca="false">IF(D105="","",IF(E105*Calculator!$B$14/Calculator!$B$15*H105&gt;Calculator!$B$16,"Yes",""))</f>
        <v/>
      </c>
    </row>
    <row r="106" customFormat="false" ht="15" hidden="false" customHeight="true" outlineLevel="0" collapsed="false">
      <c r="A106" s="32"/>
      <c r="B106" s="32"/>
      <c r="C106" s="33"/>
      <c r="D106" s="33"/>
      <c r="E106" s="34"/>
      <c r="F106" s="32"/>
      <c r="G106" s="23" t="str">
        <f aca="false">IF(D106="","",ROUND(($B$3+1-D106)/365.25,2))</f>
        <v/>
      </c>
      <c r="H106" s="23" t="str">
        <f aca="false">IF(D106="","",IF(F106="Fixed-term",G106,DATEDIF(D106,$B$3+1,"y")+IF(DATEDIF(D106,$B$3+1,"ym")&gt;6,1,IF(AND(DATEDIF(D106,$B$3+1,"ym")=6,DATEDIF(D106,$B$3+1,"md")&gt;0),1,0))))</f>
        <v/>
      </c>
      <c r="I106" s="29" t="str">
        <f aca="false">IF(D106="","",IF(G106&gt;=IF(F106="Fixed-term",Calculator!$B$13,Calculator!$B$12),"Yes","No"))</f>
        <v/>
      </c>
      <c r="J106" s="30" t="str">
        <f aca="false">IF(D106="","",ROUND(MIN(Calculator!$B$16,E106*Calculator!$B$14/Calculator!$B$15*H106),0))</f>
        <v/>
      </c>
      <c r="K106" s="24" t="str">
        <f aca="false">IF(D106="","",IF(I106="Yes",J106,0))</f>
        <v/>
      </c>
      <c r="L106" s="31" t="str">
        <f aca="false">IF(D106="","",IF(I106="Yes","",ROUND(IF(F106="Fixed-term",Calculator!$B$13,Calculator!$B$12)-G106,2)))</f>
        <v/>
      </c>
      <c r="M106" s="29" t="str">
        <f aca="false">IF(D106="","",IF(E106*Calculator!$B$14/Calculator!$B$15*H106&gt;Calculator!$B$16,"Yes",""))</f>
        <v/>
      </c>
    </row>
    <row r="107" customFormat="false" ht="15" hidden="false" customHeight="true" outlineLevel="0" collapsed="false">
      <c r="A107" s="32"/>
      <c r="B107" s="32"/>
      <c r="C107" s="33"/>
      <c r="D107" s="33"/>
      <c r="E107" s="34"/>
      <c r="F107" s="32"/>
      <c r="G107" s="23" t="str">
        <f aca="false">IF(D107="","",ROUND(($B$3+1-D107)/365.25,2))</f>
        <v/>
      </c>
      <c r="H107" s="23" t="str">
        <f aca="false">IF(D107="","",IF(F107="Fixed-term",G107,DATEDIF(D107,$B$3+1,"y")+IF(DATEDIF(D107,$B$3+1,"ym")&gt;6,1,IF(AND(DATEDIF(D107,$B$3+1,"ym")=6,DATEDIF(D107,$B$3+1,"md")&gt;0),1,0))))</f>
        <v/>
      </c>
      <c r="I107" s="29" t="str">
        <f aca="false">IF(D107="","",IF(G107&gt;=IF(F107="Fixed-term",Calculator!$B$13,Calculator!$B$12),"Yes","No"))</f>
        <v/>
      </c>
      <c r="J107" s="30" t="str">
        <f aca="false">IF(D107="","",ROUND(MIN(Calculator!$B$16,E107*Calculator!$B$14/Calculator!$B$15*H107),0))</f>
        <v/>
      </c>
      <c r="K107" s="24" t="str">
        <f aca="false">IF(D107="","",IF(I107="Yes",J107,0))</f>
        <v/>
      </c>
      <c r="L107" s="31" t="str">
        <f aca="false">IF(D107="","",IF(I107="Yes","",ROUND(IF(F107="Fixed-term",Calculator!$B$13,Calculator!$B$12)-G107,2)))</f>
        <v/>
      </c>
      <c r="M107" s="29" t="str">
        <f aca="false">IF(D107="","",IF(E107*Calculator!$B$14/Calculator!$B$15*H107&gt;Calculator!$B$16,"Yes",""))</f>
        <v/>
      </c>
    </row>
    <row r="108" customFormat="false" ht="15" hidden="false" customHeight="true" outlineLevel="0" collapsed="false">
      <c r="A108" s="32"/>
      <c r="B108" s="32"/>
      <c r="C108" s="33"/>
      <c r="D108" s="33"/>
      <c r="E108" s="34"/>
      <c r="F108" s="32"/>
      <c r="G108" s="23" t="str">
        <f aca="false">IF(D108="","",ROUND(($B$3+1-D108)/365.25,2))</f>
        <v/>
      </c>
      <c r="H108" s="23" t="str">
        <f aca="false">IF(D108="","",IF(F108="Fixed-term",G108,DATEDIF(D108,$B$3+1,"y")+IF(DATEDIF(D108,$B$3+1,"ym")&gt;6,1,IF(AND(DATEDIF(D108,$B$3+1,"ym")=6,DATEDIF(D108,$B$3+1,"md")&gt;0),1,0))))</f>
        <v/>
      </c>
      <c r="I108" s="29" t="str">
        <f aca="false">IF(D108="","",IF(G108&gt;=IF(F108="Fixed-term",Calculator!$B$13,Calculator!$B$12),"Yes","No"))</f>
        <v/>
      </c>
      <c r="J108" s="30" t="str">
        <f aca="false">IF(D108="","",ROUND(MIN(Calculator!$B$16,E108*Calculator!$B$14/Calculator!$B$15*H108),0))</f>
        <v/>
      </c>
      <c r="K108" s="24" t="str">
        <f aca="false">IF(D108="","",IF(I108="Yes",J108,0))</f>
        <v/>
      </c>
      <c r="L108" s="31" t="str">
        <f aca="false">IF(D108="","",IF(I108="Yes","",ROUND(IF(F108="Fixed-term",Calculator!$B$13,Calculator!$B$12)-G108,2)))</f>
        <v/>
      </c>
      <c r="M108" s="29" t="str">
        <f aca="false">IF(D108="","",IF(E108*Calculator!$B$14/Calculator!$B$15*H108&gt;Calculator!$B$16,"Yes",""))</f>
        <v/>
      </c>
    </row>
    <row r="109" customFormat="false" ht="15" hidden="false" customHeight="true" outlineLevel="0" collapsed="false">
      <c r="A109" s="32"/>
      <c r="B109" s="32"/>
      <c r="C109" s="33"/>
      <c r="D109" s="33"/>
      <c r="E109" s="34"/>
      <c r="F109" s="32"/>
      <c r="G109" s="23" t="str">
        <f aca="false">IF(D109="","",ROUND(($B$3+1-D109)/365.25,2))</f>
        <v/>
      </c>
      <c r="H109" s="23" t="str">
        <f aca="false">IF(D109="","",IF(F109="Fixed-term",G109,DATEDIF(D109,$B$3+1,"y")+IF(DATEDIF(D109,$B$3+1,"ym")&gt;6,1,IF(AND(DATEDIF(D109,$B$3+1,"ym")=6,DATEDIF(D109,$B$3+1,"md")&gt;0),1,0))))</f>
        <v/>
      </c>
      <c r="I109" s="29" t="str">
        <f aca="false">IF(D109="","",IF(G109&gt;=IF(F109="Fixed-term",Calculator!$B$13,Calculator!$B$12),"Yes","No"))</f>
        <v/>
      </c>
      <c r="J109" s="30" t="str">
        <f aca="false">IF(D109="","",ROUND(MIN(Calculator!$B$16,E109*Calculator!$B$14/Calculator!$B$15*H109),0))</f>
        <v/>
      </c>
      <c r="K109" s="24" t="str">
        <f aca="false">IF(D109="","",IF(I109="Yes",J109,0))</f>
        <v/>
      </c>
      <c r="L109" s="31" t="str">
        <f aca="false">IF(D109="","",IF(I109="Yes","",ROUND(IF(F109="Fixed-term",Calculator!$B$13,Calculator!$B$12)-G109,2)))</f>
        <v/>
      </c>
      <c r="M109" s="29" t="str">
        <f aca="false">IF(D109="","",IF(E109*Calculator!$B$14/Calculator!$B$15*H109&gt;Calculator!$B$16,"Yes",""))</f>
        <v/>
      </c>
    </row>
    <row r="110" customFormat="false" ht="15" hidden="false" customHeight="true" outlineLevel="0" collapsed="false">
      <c r="A110" s="32"/>
      <c r="B110" s="32"/>
      <c r="C110" s="33"/>
      <c r="D110" s="33"/>
      <c r="E110" s="34"/>
      <c r="F110" s="32"/>
      <c r="G110" s="23" t="str">
        <f aca="false">IF(D110="","",ROUND(($B$3+1-D110)/365.25,2))</f>
        <v/>
      </c>
      <c r="H110" s="23" t="str">
        <f aca="false">IF(D110="","",IF(F110="Fixed-term",G110,DATEDIF(D110,$B$3+1,"y")+IF(DATEDIF(D110,$B$3+1,"ym")&gt;6,1,IF(AND(DATEDIF(D110,$B$3+1,"ym")=6,DATEDIF(D110,$B$3+1,"md")&gt;0),1,0))))</f>
        <v/>
      </c>
      <c r="I110" s="29" t="str">
        <f aca="false">IF(D110="","",IF(G110&gt;=IF(F110="Fixed-term",Calculator!$B$13,Calculator!$B$12),"Yes","No"))</f>
        <v/>
      </c>
      <c r="J110" s="30" t="str">
        <f aca="false">IF(D110="","",ROUND(MIN(Calculator!$B$16,E110*Calculator!$B$14/Calculator!$B$15*H110),0))</f>
        <v/>
      </c>
      <c r="K110" s="24" t="str">
        <f aca="false">IF(D110="","",IF(I110="Yes",J110,0))</f>
        <v/>
      </c>
      <c r="L110" s="31" t="str">
        <f aca="false">IF(D110="","",IF(I110="Yes","",ROUND(IF(F110="Fixed-term",Calculator!$B$13,Calculator!$B$12)-G110,2)))</f>
        <v/>
      </c>
      <c r="M110" s="29" t="str">
        <f aca="false">IF(D110="","",IF(E110*Calculator!$B$14/Calculator!$B$15*H110&gt;Calculator!$B$16,"Yes",""))</f>
        <v/>
      </c>
    </row>
    <row r="111" customFormat="false" ht="15" hidden="false" customHeight="true" outlineLevel="0" collapsed="false">
      <c r="A111" s="32"/>
      <c r="B111" s="32"/>
      <c r="C111" s="33"/>
      <c r="D111" s="33"/>
      <c r="E111" s="34"/>
      <c r="F111" s="32"/>
      <c r="G111" s="23" t="str">
        <f aca="false">IF(D111="","",ROUND(($B$3+1-D111)/365.25,2))</f>
        <v/>
      </c>
      <c r="H111" s="23" t="str">
        <f aca="false">IF(D111="","",IF(F111="Fixed-term",G111,DATEDIF(D111,$B$3+1,"y")+IF(DATEDIF(D111,$B$3+1,"ym")&gt;6,1,IF(AND(DATEDIF(D111,$B$3+1,"ym")=6,DATEDIF(D111,$B$3+1,"md")&gt;0),1,0))))</f>
        <v/>
      </c>
      <c r="I111" s="29" t="str">
        <f aca="false">IF(D111="","",IF(G111&gt;=IF(F111="Fixed-term",Calculator!$B$13,Calculator!$B$12),"Yes","No"))</f>
        <v/>
      </c>
      <c r="J111" s="30" t="str">
        <f aca="false">IF(D111="","",ROUND(MIN(Calculator!$B$16,E111*Calculator!$B$14/Calculator!$B$15*H111),0))</f>
        <v/>
      </c>
      <c r="K111" s="24" t="str">
        <f aca="false">IF(D111="","",IF(I111="Yes",J111,0))</f>
        <v/>
      </c>
      <c r="L111" s="31" t="str">
        <f aca="false">IF(D111="","",IF(I111="Yes","",ROUND(IF(F111="Fixed-term",Calculator!$B$13,Calculator!$B$12)-G111,2)))</f>
        <v/>
      </c>
      <c r="M111" s="29" t="str">
        <f aca="false">IF(D111="","",IF(E111*Calculator!$B$14/Calculator!$B$15*H111&gt;Calculator!$B$16,"Yes",""))</f>
        <v/>
      </c>
    </row>
    <row r="112" customFormat="false" ht="15" hidden="false" customHeight="true" outlineLevel="0" collapsed="false">
      <c r="A112" s="32"/>
      <c r="B112" s="32"/>
      <c r="C112" s="33"/>
      <c r="D112" s="33"/>
      <c r="E112" s="34"/>
      <c r="F112" s="32"/>
      <c r="G112" s="23" t="str">
        <f aca="false">IF(D112="","",ROUND(($B$3+1-D112)/365.25,2))</f>
        <v/>
      </c>
      <c r="H112" s="23" t="str">
        <f aca="false">IF(D112="","",IF(F112="Fixed-term",G112,DATEDIF(D112,$B$3+1,"y")+IF(DATEDIF(D112,$B$3+1,"ym")&gt;6,1,IF(AND(DATEDIF(D112,$B$3+1,"ym")=6,DATEDIF(D112,$B$3+1,"md")&gt;0),1,0))))</f>
        <v/>
      </c>
      <c r="I112" s="29" t="str">
        <f aca="false">IF(D112="","",IF(G112&gt;=IF(F112="Fixed-term",Calculator!$B$13,Calculator!$B$12),"Yes","No"))</f>
        <v/>
      </c>
      <c r="J112" s="30" t="str">
        <f aca="false">IF(D112="","",ROUND(MIN(Calculator!$B$16,E112*Calculator!$B$14/Calculator!$B$15*H112),0))</f>
        <v/>
      </c>
      <c r="K112" s="24" t="str">
        <f aca="false">IF(D112="","",IF(I112="Yes",J112,0))</f>
        <v/>
      </c>
      <c r="L112" s="31" t="str">
        <f aca="false">IF(D112="","",IF(I112="Yes","",ROUND(IF(F112="Fixed-term",Calculator!$B$13,Calculator!$B$12)-G112,2)))</f>
        <v/>
      </c>
      <c r="M112" s="29" t="str">
        <f aca="false">IF(D112="","",IF(E112*Calculator!$B$14/Calculator!$B$15*H112&gt;Calculator!$B$16,"Yes",""))</f>
        <v/>
      </c>
    </row>
    <row r="113" customFormat="false" ht="15" hidden="false" customHeight="true" outlineLevel="0" collapsed="false">
      <c r="A113" s="32"/>
      <c r="B113" s="32"/>
      <c r="C113" s="33"/>
      <c r="D113" s="33"/>
      <c r="E113" s="34"/>
      <c r="F113" s="32"/>
      <c r="G113" s="23" t="str">
        <f aca="false">IF(D113="","",ROUND(($B$3+1-D113)/365.25,2))</f>
        <v/>
      </c>
      <c r="H113" s="23" t="str">
        <f aca="false">IF(D113="","",IF(F113="Fixed-term",G113,DATEDIF(D113,$B$3+1,"y")+IF(DATEDIF(D113,$B$3+1,"ym")&gt;6,1,IF(AND(DATEDIF(D113,$B$3+1,"ym")=6,DATEDIF(D113,$B$3+1,"md")&gt;0),1,0))))</f>
        <v/>
      </c>
      <c r="I113" s="29" t="str">
        <f aca="false">IF(D113="","",IF(G113&gt;=IF(F113="Fixed-term",Calculator!$B$13,Calculator!$B$12),"Yes","No"))</f>
        <v/>
      </c>
      <c r="J113" s="30" t="str">
        <f aca="false">IF(D113="","",ROUND(MIN(Calculator!$B$16,E113*Calculator!$B$14/Calculator!$B$15*H113),0))</f>
        <v/>
      </c>
      <c r="K113" s="24" t="str">
        <f aca="false">IF(D113="","",IF(I113="Yes",J113,0))</f>
        <v/>
      </c>
      <c r="L113" s="31" t="str">
        <f aca="false">IF(D113="","",IF(I113="Yes","",ROUND(IF(F113="Fixed-term",Calculator!$B$13,Calculator!$B$12)-G113,2)))</f>
        <v/>
      </c>
      <c r="M113" s="29" t="str">
        <f aca="false">IF(D113="","",IF(E113*Calculator!$B$14/Calculator!$B$15*H113&gt;Calculator!$B$16,"Yes",""))</f>
        <v/>
      </c>
    </row>
    <row r="114" customFormat="false" ht="15" hidden="false" customHeight="true" outlineLevel="0" collapsed="false">
      <c r="A114" s="32"/>
      <c r="B114" s="32"/>
      <c r="C114" s="33"/>
      <c r="D114" s="33"/>
      <c r="E114" s="34"/>
      <c r="F114" s="32"/>
      <c r="G114" s="23" t="str">
        <f aca="false">IF(D114="","",ROUND(($B$3+1-D114)/365.25,2))</f>
        <v/>
      </c>
      <c r="H114" s="23" t="str">
        <f aca="false">IF(D114="","",IF(F114="Fixed-term",G114,DATEDIF(D114,$B$3+1,"y")+IF(DATEDIF(D114,$B$3+1,"ym")&gt;6,1,IF(AND(DATEDIF(D114,$B$3+1,"ym")=6,DATEDIF(D114,$B$3+1,"md")&gt;0),1,0))))</f>
        <v/>
      </c>
      <c r="I114" s="29" t="str">
        <f aca="false">IF(D114="","",IF(G114&gt;=IF(F114="Fixed-term",Calculator!$B$13,Calculator!$B$12),"Yes","No"))</f>
        <v/>
      </c>
      <c r="J114" s="30" t="str">
        <f aca="false">IF(D114="","",ROUND(MIN(Calculator!$B$16,E114*Calculator!$B$14/Calculator!$B$15*H114),0))</f>
        <v/>
      </c>
      <c r="K114" s="24" t="str">
        <f aca="false">IF(D114="","",IF(I114="Yes",J114,0))</f>
        <v/>
      </c>
      <c r="L114" s="31" t="str">
        <f aca="false">IF(D114="","",IF(I114="Yes","",ROUND(IF(F114="Fixed-term",Calculator!$B$13,Calculator!$B$12)-G114,2)))</f>
        <v/>
      </c>
      <c r="M114" s="29" t="str">
        <f aca="false">IF(D114="","",IF(E114*Calculator!$B$14/Calculator!$B$15*H114&gt;Calculator!$B$16,"Yes",""))</f>
        <v/>
      </c>
    </row>
    <row r="115" customFormat="false" ht="15" hidden="false" customHeight="true" outlineLevel="0" collapsed="false">
      <c r="A115" s="32"/>
      <c r="B115" s="32"/>
      <c r="C115" s="33"/>
      <c r="D115" s="33"/>
      <c r="E115" s="34"/>
      <c r="F115" s="32"/>
      <c r="G115" s="23" t="str">
        <f aca="false">IF(D115="","",ROUND(($B$3+1-D115)/365.25,2))</f>
        <v/>
      </c>
      <c r="H115" s="23" t="str">
        <f aca="false">IF(D115="","",IF(F115="Fixed-term",G115,DATEDIF(D115,$B$3+1,"y")+IF(DATEDIF(D115,$B$3+1,"ym")&gt;6,1,IF(AND(DATEDIF(D115,$B$3+1,"ym")=6,DATEDIF(D115,$B$3+1,"md")&gt;0),1,0))))</f>
        <v/>
      </c>
      <c r="I115" s="29" t="str">
        <f aca="false">IF(D115="","",IF(G115&gt;=IF(F115="Fixed-term",Calculator!$B$13,Calculator!$B$12),"Yes","No"))</f>
        <v/>
      </c>
      <c r="J115" s="30" t="str">
        <f aca="false">IF(D115="","",ROUND(MIN(Calculator!$B$16,E115*Calculator!$B$14/Calculator!$B$15*H115),0))</f>
        <v/>
      </c>
      <c r="K115" s="24" t="str">
        <f aca="false">IF(D115="","",IF(I115="Yes",J115,0))</f>
        <v/>
      </c>
      <c r="L115" s="31" t="str">
        <f aca="false">IF(D115="","",IF(I115="Yes","",ROUND(IF(F115="Fixed-term",Calculator!$B$13,Calculator!$B$12)-G115,2)))</f>
        <v/>
      </c>
      <c r="M115" s="29" t="str">
        <f aca="false">IF(D115="","",IF(E115*Calculator!$B$14/Calculator!$B$15*H115&gt;Calculator!$B$16,"Yes",""))</f>
        <v/>
      </c>
    </row>
    <row r="116" customFormat="false" ht="15" hidden="false" customHeight="true" outlineLevel="0" collapsed="false">
      <c r="A116" s="32"/>
      <c r="B116" s="32"/>
      <c r="C116" s="33"/>
      <c r="D116" s="33"/>
      <c r="E116" s="34"/>
      <c r="F116" s="32"/>
      <c r="G116" s="23" t="str">
        <f aca="false">IF(D116="","",ROUND(($B$3+1-D116)/365.25,2))</f>
        <v/>
      </c>
      <c r="H116" s="23" t="str">
        <f aca="false">IF(D116="","",IF(F116="Fixed-term",G116,DATEDIF(D116,$B$3+1,"y")+IF(DATEDIF(D116,$B$3+1,"ym")&gt;6,1,IF(AND(DATEDIF(D116,$B$3+1,"ym")=6,DATEDIF(D116,$B$3+1,"md")&gt;0),1,0))))</f>
        <v/>
      </c>
      <c r="I116" s="29" t="str">
        <f aca="false">IF(D116="","",IF(G116&gt;=IF(F116="Fixed-term",Calculator!$B$13,Calculator!$B$12),"Yes","No"))</f>
        <v/>
      </c>
      <c r="J116" s="30" t="str">
        <f aca="false">IF(D116="","",ROUND(MIN(Calculator!$B$16,E116*Calculator!$B$14/Calculator!$B$15*H116),0))</f>
        <v/>
      </c>
      <c r="K116" s="24" t="str">
        <f aca="false">IF(D116="","",IF(I116="Yes",J116,0))</f>
        <v/>
      </c>
      <c r="L116" s="31" t="str">
        <f aca="false">IF(D116="","",IF(I116="Yes","",ROUND(IF(F116="Fixed-term",Calculator!$B$13,Calculator!$B$12)-G116,2)))</f>
        <v/>
      </c>
      <c r="M116" s="29" t="str">
        <f aca="false">IF(D116="","",IF(E116*Calculator!$B$14/Calculator!$B$15*H116&gt;Calculator!$B$16,"Yes",""))</f>
        <v/>
      </c>
    </row>
    <row r="117" customFormat="false" ht="15" hidden="false" customHeight="true" outlineLevel="0" collapsed="false">
      <c r="A117" s="32"/>
      <c r="B117" s="32"/>
      <c r="C117" s="33"/>
      <c r="D117" s="33"/>
      <c r="E117" s="34"/>
      <c r="F117" s="32"/>
      <c r="G117" s="23" t="str">
        <f aca="false">IF(D117="","",ROUND(($B$3+1-D117)/365.25,2))</f>
        <v/>
      </c>
      <c r="H117" s="23" t="str">
        <f aca="false">IF(D117="","",IF(F117="Fixed-term",G117,DATEDIF(D117,$B$3+1,"y")+IF(DATEDIF(D117,$B$3+1,"ym")&gt;6,1,IF(AND(DATEDIF(D117,$B$3+1,"ym")=6,DATEDIF(D117,$B$3+1,"md")&gt;0),1,0))))</f>
        <v/>
      </c>
      <c r="I117" s="29" t="str">
        <f aca="false">IF(D117="","",IF(G117&gt;=IF(F117="Fixed-term",Calculator!$B$13,Calculator!$B$12),"Yes","No"))</f>
        <v/>
      </c>
      <c r="J117" s="30" t="str">
        <f aca="false">IF(D117="","",ROUND(MIN(Calculator!$B$16,E117*Calculator!$B$14/Calculator!$B$15*H117),0))</f>
        <v/>
      </c>
      <c r="K117" s="24" t="str">
        <f aca="false">IF(D117="","",IF(I117="Yes",J117,0))</f>
        <v/>
      </c>
      <c r="L117" s="31" t="str">
        <f aca="false">IF(D117="","",IF(I117="Yes","",ROUND(IF(F117="Fixed-term",Calculator!$B$13,Calculator!$B$12)-G117,2)))</f>
        <v/>
      </c>
      <c r="M117" s="29" t="str">
        <f aca="false">IF(D117="","",IF(E117*Calculator!$B$14/Calculator!$B$15*H117&gt;Calculator!$B$16,"Yes",""))</f>
        <v/>
      </c>
    </row>
    <row r="118" customFormat="false" ht="15" hidden="false" customHeight="true" outlineLevel="0" collapsed="false">
      <c r="A118" s="32"/>
      <c r="B118" s="32"/>
      <c r="C118" s="33"/>
      <c r="D118" s="33"/>
      <c r="E118" s="34"/>
      <c r="F118" s="32"/>
      <c r="G118" s="23" t="str">
        <f aca="false">IF(D118="","",ROUND(($B$3+1-D118)/365.25,2))</f>
        <v/>
      </c>
      <c r="H118" s="23" t="str">
        <f aca="false">IF(D118="","",IF(F118="Fixed-term",G118,DATEDIF(D118,$B$3+1,"y")+IF(DATEDIF(D118,$B$3+1,"ym")&gt;6,1,IF(AND(DATEDIF(D118,$B$3+1,"ym")=6,DATEDIF(D118,$B$3+1,"md")&gt;0),1,0))))</f>
        <v/>
      </c>
      <c r="I118" s="29" t="str">
        <f aca="false">IF(D118="","",IF(G118&gt;=IF(F118="Fixed-term",Calculator!$B$13,Calculator!$B$12),"Yes","No"))</f>
        <v/>
      </c>
      <c r="J118" s="30" t="str">
        <f aca="false">IF(D118="","",ROUND(MIN(Calculator!$B$16,E118*Calculator!$B$14/Calculator!$B$15*H118),0))</f>
        <v/>
      </c>
      <c r="K118" s="24" t="str">
        <f aca="false">IF(D118="","",IF(I118="Yes",J118,0))</f>
        <v/>
      </c>
      <c r="L118" s="31" t="str">
        <f aca="false">IF(D118="","",IF(I118="Yes","",ROUND(IF(F118="Fixed-term",Calculator!$B$13,Calculator!$B$12)-G118,2)))</f>
        <v/>
      </c>
      <c r="M118" s="29" t="str">
        <f aca="false">IF(D118="","",IF(E118*Calculator!$B$14/Calculator!$B$15*H118&gt;Calculator!$B$16,"Yes",""))</f>
        <v/>
      </c>
    </row>
    <row r="119" customFormat="false" ht="15" hidden="false" customHeight="true" outlineLevel="0" collapsed="false">
      <c r="A119" s="32"/>
      <c r="B119" s="32"/>
      <c r="C119" s="33"/>
      <c r="D119" s="33"/>
      <c r="E119" s="34"/>
      <c r="F119" s="32"/>
      <c r="G119" s="23" t="str">
        <f aca="false">IF(D119="","",ROUND(($B$3+1-D119)/365.25,2))</f>
        <v/>
      </c>
      <c r="H119" s="23" t="str">
        <f aca="false">IF(D119="","",IF(F119="Fixed-term",G119,DATEDIF(D119,$B$3+1,"y")+IF(DATEDIF(D119,$B$3+1,"ym")&gt;6,1,IF(AND(DATEDIF(D119,$B$3+1,"ym")=6,DATEDIF(D119,$B$3+1,"md")&gt;0),1,0))))</f>
        <v/>
      </c>
      <c r="I119" s="29" t="str">
        <f aca="false">IF(D119="","",IF(G119&gt;=IF(F119="Fixed-term",Calculator!$B$13,Calculator!$B$12),"Yes","No"))</f>
        <v/>
      </c>
      <c r="J119" s="30" t="str">
        <f aca="false">IF(D119="","",ROUND(MIN(Calculator!$B$16,E119*Calculator!$B$14/Calculator!$B$15*H119),0))</f>
        <v/>
      </c>
      <c r="K119" s="24" t="str">
        <f aca="false">IF(D119="","",IF(I119="Yes",J119,0))</f>
        <v/>
      </c>
      <c r="L119" s="31" t="str">
        <f aca="false">IF(D119="","",IF(I119="Yes","",ROUND(IF(F119="Fixed-term",Calculator!$B$13,Calculator!$B$12)-G119,2)))</f>
        <v/>
      </c>
      <c r="M119" s="29" t="str">
        <f aca="false">IF(D119="","",IF(E119*Calculator!$B$14/Calculator!$B$15*H119&gt;Calculator!$B$16,"Yes",""))</f>
        <v/>
      </c>
    </row>
    <row r="120" customFormat="false" ht="15" hidden="false" customHeight="true" outlineLevel="0" collapsed="false">
      <c r="A120" s="32"/>
      <c r="B120" s="32"/>
      <c r="C120" s="33"/>
      <c r="D120" s="33"/>
      <c r="E120" s="34"/>
      <c r="F120" s="32"/>
      <c r="G120" s="23" t="str">
        <f aca="false">IF(D120="","",ROUND(($B$3+1-D120)/365.25,2))</f>
        <v/>
      </c>
      <c r="H120" s="23" t="str">
        <f aca="false">IF(D120="","",IF(F120="Fixed-term",G120,DATEDIF(D120,$B$3+1,"y")+IF(DATEDIF(D120,$B$3+1,"ym")&gt;6,1,IF(AND(DATEDIF(D120,$B$3+1,"ym")=6,DATEDIF(D120,$B$3+1,"md")&gt;0),1,0))))</f>
        <v/>
      </c>
      <c r="I120" s="29" t="str">
        <f aca="false">IF(D120="","",IF(G120&gt;=IF(F120="Fixed-term",Calculator!$B$13,Calculator!$B$12),"Yes","No"))</f>
        <v/>
      </c>
      <c r="J120" s="30" t="str">
        <f aca="false">IF(D120="","",ROUND(MIN(Calculator!$B$16,E120*Calculator!$B$14/Calculator!$B$15*H120),0))</f>
        <v/>
      </c>
      <c r="K120" s="24" t="str">
        <f aca="false">IF(D120="","",IF(I120="Yes",J120,0))</f>
        <v/>
      </c>
      <c r="L120" s="31" t="str">
        <f aca="false">IF(D120="","",IF(I120="Yes","",ROUND(IF(F120="Fixed-term",Calculator!$B$13,Calculator!$B$12)-G120,2)))</f>
        <v/>
      </c>
      <c r="M120" s="29" t="str">
        <f aca="false">IF(D120="","",IF(E120*Calculator!$B$14/Calculator!$B$15*H120&gt;Calculator!$B$16,"Yes",""))</f>
        <v/>
      </c>
    </row>
    <row r="121" customFormat="false" ht="15" hidden="false" customHeight="true" outlineLevel="0" collapsed="false">
      <c r="A121" s="32"/>
      <c r="B121" s="32"/>
      <c r="C121" s="33"/>
      <c r="D121" s="33"/>
      <c r="E121" s="34"/>
      <c r="F121" s="32"/>
      <c r="G121" s="23" t="str">
        <f aca="false">IF(D121="","",ROUND(($B$3+1-D121)/365.25,2))</f>
        <v/>
      </c>
      <c r="H121" s="23" t="str">
        <f aca="false">IF(D121="","",IF(F121="Fixed-term",G121,DATEDIF(D121,$B$3+1,"y")+IF(DATEDIF(D121,$B$3+1,"ym")&gt;6,1,IF(AND(DATEDIF(D121,$B$3+1,"ym")=6,DATEDIF(D121,$B$3+1,"md")&gt;0),1,0))))</f>
        <v/>
      </c>
      <c r="I121" s="29" t="str">
        <f aca="false">IF(D121="","",IF(G121&gt;=IF(F121="Fixed-term",Calculator!$B$13,Calculator!$B$12),"Yes","No"))</f>
        <v/>
      </c>
      <c r="J121" s="30" t="str">
        <f aca="false">IF(D121="","",ROUND(MIN(Calculator!$B$16,E121*Calculator!$B$14/Calculator!$B$15*H121),0))</f>
        <v/>
      </c>
      <c r="K121" s="24" t="str">
        <f aca="false">IF(D121="","",IF(I121="Yes",J121,0))</f>
        <v/>
      </c>
      <c r="L121" s="31" t="str">
        <f aca="false">IF(D121="","",IF(I121="Yes","",ROUND(IF(F121="Fixed-term",Calculator!$B$13,Calculator!$B$12)-G121,2)))</f>
        <v/>
      </c>
      <c r="M121" s="29" t="str">
        <f aca="false">IF(D121="","",IF(E121*Calculator!$B$14/Calculator!$B$15*H121&gt;Calculator!$B$16,"Yes",""))</f>
        <v/>
      </c>
    </row>
    <row r="122" customFormat="false" ht="15" hidden="false" customHeight="true" outlineLevel="0" collapsed="false">
      <c r="A122" s="32"/>
      <c r="B122" s="32"/>
      <c r="C122" s="33"/>
      <c r="D122" s="33"/>
      <c r="E122" s="34"/>
      <c r="F122" s="32"/>
      <c r="G122" s="23" t="str">
        <f aca="false">IF(D122="","",ROUND(($B$3+1-D122)/365.25,2))</f>
        <v/>
      </c>
      <c r="H122" s="23" t="str">
        <f aca="false">IF(D122="","",IF(F122="Fixed-term",G122,DATEDIF(D122,$B$3+1,"y")+IF(DATEDIF(D122,$B$3+1,"ym")&gt;6,1,IF(AND(DATEDIF(D122,$B$3+1,"ym")=6,DATEDIF(D122,$B$3+1,"md")&gt;0),1,0))))</f>
        <v/>
      </c>
      <c r="I122" s="29" t="str">
        <f aca="false">IF(D122="","",IF(G122&gt;=IF(F122="Fixed-term",Calculator!$B$13,Calculator!$B$12),"Yes","No"))</f>
        <v/>
      </c>
      <c r="J122" s="30" t="str">
        <f aca="false">IF(D122="","",ROUND(MIN(Calculator!$B$16,E122*Calculator!$B$14/Calculator!$B$15*H122),0))</f>
        <v/>
      </c>
      <c r="K122" s="24" t="str">
        <f aca="false">IF(D122="","",IF(I122="Yes",J122,0))</f>
        <v/>
      </c>
      <c r="L122" s="31" t="str">
        <f aca="false">IF(D122="","",IF(I122="Yes","",ROUND(IF(F122="Fixed-term",Calculator!$B$13,Calculator!$B$12)-G122,2)))</f>
        <v/>
      </c>
      <c r="M122" s="29" t="str">
        <f aca="false">IF(D122="","",IF(E122*Calculator!$B$14/Calculator!$B$15*H122&gt;Calculator!$B$16,"Yes",""))</f>
        <v/>
      </c>
    </row>
    <row r="123" customFormat="false" ht="15" hidden="false" customHeight="true" outlineLevel="0" collapsed="false">
      <c r="A123" s="32"/>
      <c r="B123" s="32"/>
      <c r="C123" s="33"/>
      <c r="D123" s="33"/>
      <c r="E123" s="34"/>
      <c r="F123" s="32"/>
      <c r="G123" s="23" t="str">
        <f aca="false">IF(D123="","",ROUND(($B$3+1-D123)/365.25,2))</f>
        <v/>
      </c>
      <c r="H123" s="23" t="str">
        <f aca="false">IF(D123="","",IF(F123="Fixed-term",G123,DATEDIF(D123,$B$3+1,"y")+IF(DATEDIF(D123,$B$3+1,"ym")&gt;6,1,IF(AND(DATEDIF(D123,$B$3+1,"ym")=6,DATEDIF(D123,$B$3+1,"md")&gt;0),1,0))))</f>
        <v/>
      </c>
      <c r="I123" s="29" t="str">
        <f aca="false">IF(D123="","",IF(G123&gt;=IF(F123="Fixed-term",Calculator!$B$13,Calculator!$B$12),"Yes","No"))</f>
        <v/>
      </c>
      <c r="J123" s="30" t="str">
        <f aca="false">IF(D123="","",ROUND(MIN(Calculator!$B$16,E123*Calculator!$B$14/Calculator!$B$15*H123),0))</f>
        <v/>
      </c>
      <c r="K123" s="24" t="str">
        <f aca="false">IF(D123="","",IF(I123="Yes",J123,0))</f>
        <v/>
      </c>
      <c r="L123" s="31" t="str">
        <f aca="false">IF(D123="","",IF(I123="Yes","",ROUND(IF(F123="Fixed-term",Calculator!$B$13,Calculator!$B$12)-G123,2)))</f>
        <v/>
      </c>
      <c r="M123" s="29" t="str">
        <f aca="false">IF(D123="","",IF(E123*Calculator!$B$14/Calculator!$B$15*H123&gt;Calculator!$B$16,"Yes",""))</f>
        <v/>
      </c>
    </row>
    <row r="124" customFormat="false" ht="15" hidden="false" customHeight="true" outlineLevel="0" collapsed="false">
      <c r="A124" s="32"/>
      <c r="B124" s="32"/>
      <c r="C124" s="33"/>
      <c r="D124" s="33"/>
      <c r="E124" s="34"/>
      <c r="F124" s="32"/>
      <c r="G124" s="23" t="str">
        <f aca="false">IF(D124="","",ROUND(($B$3+1-D124)/365.25,2))</f>
        <v/>
      </c>
      <c r="H124" s="23" t="str">
        <f aca="false">IF(D124="","",IF(F124="Fixed-term",G124,DATEDIF(D124,$B$3+1,"y")+IF(DATEDIF(D124,$B$3+1,"ym")&gt;6,1,IF(AND(DATEDIF(D124,$B$3+1,"ym")=6,DATEDIF(D124,$B$3+1,"md")&gt;0),1,0))))</f>
        <v/>
      </c>
      <c r="I124" s="29" t="str">
        <f aca="false">IF(D124="","",IF(G124&gt;=IF(F124="Fixed-term",Calculator!$B$13,Calculator!$B$12),"Yes","No"))</f>
        <v/>
      </c>
      <c r="J124" s="30" t="str">
        <f aca="false">IF(D124="","",ROUND(MIN(Calculator!$B$16,E124*Calculator!$B$14/Calculator!$B$15*H124),0))</f>
        <v/>
      </c>
      <c r="K124" s="24" t="str">
        <f aca="false">IF(D124="","",IF(I124="Yes",J124,0))</f>
        <v/>
      </c>
      <c r="L124" s="31" t="str">
        <f aca="false">IF(D124="","",IF(I124="Yes","",ROUND(IF(F124="Fixed-term",Calculator!$B$13,Calculator!$B$12)-G124,2)))</f>
        <v/>
      </c>
      <c r="M124" s="29" t="str">
        <f aca="false">IF(D124="","",IF(E124*Calculator!$B$14/Calculator!$B$15*H124&gt;Calculator!$B$16,"Yes",""))</f>
        <v/>
      </c>
    </row>
    <row r="125" customFormat="false" ht="15" hidden="false" customHeight="true" outlineLevel="0" collapsed="false">
      <c r="A125" s="32"/>
      <c r="B125" s="32"/>
      <c r="C125" s="33"/>
      <c r="D125" s="33"/>
      <c r="E125" s="34"/>
      <c r="F125" s="32"/>
      <c r="G125" s="23" t="str">
        <f aca="false">IF(D125="","",ROUND(($B$3+1-D125)/365.25,2))</f>
        <v/>
      </c>
      <c r="H125" s="23" t="str">
        <f aca="false">IF(D125="","",IF(F125="Fixed-term",G125,DATEDIF(D125,$B$3+1,"y")+IF(DATEDIF(D125,$B$3+1,"ym")&gt;6,1,IF(AND(DATEDIF(D125,$B$3+1,"ym")=6,DATEDIF(D125,$B$3+1,"md")&gt;0),1,0))))</f>
        <v/>
      </c>
      <c r="I125" s="29" t="str">
        <f aca="false">IF(D125="","",IF(G125&gt;=IF(F125="Fixed-term",Calculator!$B$13,Calculator!$B$12),"Yes","No"))</f>
        <v/>
      </c>
      <c r="J125" s="30" t="str">
        <f aca="false">IF(D125="","",ROUND(MIN(Calculator!$B$16,E125*Calculator!$B$14/Calculator!$B$15*H125),0))</f>
        <v/>
      </c>
      <c r="K125" s="24" t="str">
        <f aca="false">IF(D125="","",IF(I125="Yes",J125,0))</f>
        <v/>
      </c>
      <c r="L125" s="31" t="str">
        <f aca="false">IF(D125="","",IF(I125="Yes","",ROUND(IF(F125="Fixed-term",Calculator!$B$13,Calculator!$B$12)-G125,2)))</f>
        <v/>
      </c>
      <c r="M125" s="29" t="str">
        <f aca="false">IF(D125="","",IF(E125*Calculator!$B$14/Calculator!$B$15*H125&gt;Calculator!$B$16,"Yes",""))</f>
        <v/>
      </c>
    </row>
    <row r="126" customFormat="false" ht="15" hidden="false" customHeight="true" outlineLevel="0" collapsed="false">
      <c r="A126" s="32"/>
      <c r="B126" s="32"/>
      <c r="C126" s="33"/>
      <c r="D126" s="33"/>
      <c r="E126" s="34"/>
      <c r="F126" s="32"/>
      <c r="G126" s="23" t="str">
        <f aca="false">IF(D126="","",ROUND(($B$3+1-D126)/365.25,2))</f>
        <v/>
      </c>
      <c r="H126" s="23" t="str">
        <f aca="false">IF(D126="","",IF(F126="Fixed-term",G126,DATEDIF(D126,$B$3+1,"y")+IF(DATEDIF(D126,$B$3+1,"ym")&gt;6,1,IF(AND(DATEDIF(D126,$B$3+1,"ym")=6,DATEDIF(D126,$B$3+1,"md")&gt;0),1,0))))</f>
        <v/>
      </c>
      <c r="I126" s="29" t="str">
        <f aca="false">IF(D126="","",IF(G126&gt;=IF(F126="Fixed-term",Calculator!$B$13,Calculator!$B$12),"Yes","No"))</f>
        <v/>
      </c>
      <c r="J126" s="30" t="str">
        <f aca="false">IF(D126="","",ROUND(MIN(Calculator!$B$16,E126*Calculator!$B$14/Calculator!$B$15*H126),0))</f>
        <v/>
      </c>
      <c r="K126" s="24" t="str">
        <f aca="false">IF(D126="","",IF(I126="Yes",J126,0))</f>
        <v/>
      </c>
      <c r="L126" s="31" t="str">
        <f aca="false">IF(D126="","",IF(I126="Yes","",ROUND(IF(F126="Fixed-term",Calculator!$B$13,Calculator!$B$12)-G126,2)))</f>
        <v/>
      </c>
      <c r="M126" s="29" t="str">
        <f aca="false">IF(D126="","",IF(E126*Calculator!$B$14/Calculator!$B$15*H126&gt;Calculator!$B$16,"Yes",""))</f>
        <v/>
      </c>
    </row>
    <row r="127" customFormat="false" ht="15" hidden="false" customHeight="true" outlineLevel="0" collapsed="false">
      <c r="A127" s="32"/>
      <c r="B127" s="32"/>
      <c r="C127" s="33"/>
      <c r="D127" s="33"/>
      <c r="E127" s="34"/>
      <c r="F127" s="32"/>
      <c r="G127" s="23" t="str">
        <f aca="false">IF(D127="","",ROUND(($B$3+1-D127)/365.25,2))</f>
        <v/>
      </c>
      <c r="H127" s="23" t="str">
        <f aca="false">IF(D127="","",IF(F127="Fixed-term",G127,DATEDIF(D127,$B$3+1,"y")+IF(DATEDIF(D127,$B$3+1,"ym")&gt;6,1,IF(AND(DATEDIF(D127,$B$3+1,"ym")=6,DATEDIF(D127,$B$3+1,"md")&gt;0),1,0))))</f>
        <v/>
      </c>
      <c r="I127" s="29" t="str">
        <f aca="false">IF(D127="","",IF(G127&gt;=IF(F127="Fixed-term",Calculator!$B$13,Calculator!$B$12),"Yes","No"))</f>
        <v/>
      </c>
      <c r="J127" s="30" t="str">
        <f aca="false">IF(D127="","",ROUND(MIN(Calculator!$B$16,E127*Calculator!$B$14/Calculator!$B$15*H127),0))</f>
        <v/>
      </c>
      <c r="K127" s="24" t="str">
        <f aca="false">IF(D127="","",IF(I127="Yes",J127,0))</f>
        <v/>
      </c>
      <c r="L127" s="31" t="str">
        <f aca="false">IF(D127="","",IF(I127="Yes","",ROUND(IF(F127="Fixed-term",Calculator!$B$13,Calculator!$B$12)-G127,2)))</f>
        <v/>
      </c>
      <c r="M127" s="29" t="str">
        <f aca="false">IF(D127="","",IF(E127*Calculator!$B$14/Calculator!$B$15*H127&gt;Calculator!$B$16,"Yes",""))</f>
        <v/>
      </c>
    </row>
    <row r="128" customFormat="false" ht="15" hidden="false" customHeight="true" outlineLevel="0" collapsed="false">
      <c r="A128" s="32"/>
      <c r="B128" s="32"/>
      <c r="C128" s="33"/>
      <c r="D128" s="33"/>
      <c r="E128" s="34"/>
      <c r="F128" s="32"/>
      <c r="G128" s="23" t="str">
        <f aca="false">IF(D128="","",ROUND(($B$3+1-D128)/365.25,2))</f>
        <v/>
      </c>
      <c r="H128" s="23" t="str">
        <f aca="false">IF(D128="","",IF(F128="Fixed-term",G128,DATEDIF(D128,$B$3+1,"y")+IF(DATEDIF(D128,$B$3+1,"ym")&gt;6,1,IF(AND(DATEDIF(D128,$B$3+1,"ym")=6,DATEDIF(D128,$B$3+1,"md")&gt;0),1,0))))</f>
        <v/>
      </c>
      <c r="I128" s="29" t="str">
        <f aca="false">IF(D128="","",IF(G128&gt;=IF(F128="Fixed-term",Calculator!$B$13,Calculator!$B$12),"Yes","No"))</f>
        <v/>
      </c>
      <c r="J128" s="30" t="str">
        <f aca="false">IF(D128="","",ROUND(MIN(Calculator!$B$16,E128*Calculator!$B$14/Calculator!$B$15*H128),0))</f>
        <v/>
      </c>
      <c r="K128" s="24" t="str">
        <f aca="false">IF(D128="","",IF(I128="Yes",J128,0))</f>
        <v/>
      </c>
      <c r="L128" s="31" t="str">
        <f aca="false">IF(D128="","",IF(I128="Yes","",ROUND(IF(F128="Fixed-term",Calculator!$B$13,Calculator!$B$12)-G128,2)))</f>
        <v/>
      </c>
      <c r="M128" s="29" t="str">
        <f aca="false">IF(D128="","",IF(E128*Calculator!$B$14/Calculator!$B$15*H128&gt;Calculator!$B$16,"Yes",""))</f>
        <v/>
      </c>
    </row>
    <row r="129" customFormat="false" ht="15" hidden="false" customHeight="true" outlineLevel="0" collapsed="false">
      <c r="A129" s="32"/>
      <c r="B129" s="32"/>
      <c r="C129" s="33"/>
      <c r="D129" s="33"/>
      <c r="E129" s="34"/>
      <c r="F129" s="32"/>
      <c r="G129" s="23" t="str">
        <f aca="false">IF(D129="","",ROUND(($B$3+1-D129)/365.25,2))</f>
        <v/>
      </c>
      <c r="H129" s="23" t="str">
        <f aca="false">IF(D129="","",IF(F129="Fixed-term",G129,DATEDIF(D129,$B$3+1,"y")+IF(DATEDIF(D129,$B$3+1,"ym")&gt;6,1,IF(AND(DATEDIF(D129,$B$3+1,"ym")=6,DATEDIF(D129,$B$3+1,"md")&gt;0),1,0))))</f>
        <v/>
      </c>
      <c r="I129" s="29" t="str">
        <f aca="false">IF(D129="","",IF(G129&gt;=IF(F129="Fixed-term",Calculator!$B$13,Calculator!$B$12),"Yes","No"))</f>
        <v/>
      </c>
      <c r="J129" s="30" t="str">
        <f aca="false">IF(D129="","",ROUND(MIN(Calculator!$B$16,E129*Calculator!$B$14/Calculator!$B$15*H129),0))</f>
        <v/>
      </c>
      <c r="K129" s="24" t="str">
        <f aca="false">IF(D129="","",IF(I129="Yes",J129,0))</f>
        <v/>
      </c>
      <c r="L129" s="31" t="str">
        <f aca="false">IF(D129="","",IF(I129="Yes","",ROUND(IF(F129="Fixed-term",Calculator!$B$13,Calculator!$B$12)-G129,2)))</f>
        <v/>
      </c>
      <c r="M129" s="29" t="str">
        <f aca="false">IF(D129="","",IF(E129*Calculator!$B$14/Calculator!$B$15*H129&gt;Calculator!$B$16,"Yes",""))</f>
        <v/>
      </c>
    </row>
    <row r="130" customFormat="false" ht="15" hidden="false" customHeight="true" outlineLevel="0" collapsed="false">
      <c r="A130" s="32"/>
      <c r="B130" s="32"/>
      <c r="C130" s="33"/>
      <c r="D130" s="33"/>
      <c r="E130" s="34"/>
      <c r="F130" s="32"/>
      <c r="G130" s="23" t="str">
        <f aca="false">IF(D130="","",ROUND(($B$3+1-D130)/365.25,2))</f>
        <v/>
      </c>
      <c r="H130" s="23" t="str">
        <f aca="false">IF(D130="","",IF(F130="Fixed-term",G130,DATEDIF(D130,$B$3+1,"y")+IF(DATEDIF(D130,$B$3+1,"ym")&gt;6,1,IF(AND(DATEDIF(D130,$B$3+1,"ym")=6,DATEDIF(D130,$B$3+1,"md")&gt;0),1,0))))</f>
        <v/>
      </c>
      <c r="I130" s="29" t="str">
        <f aca="false">IF(D130="","",IF(G130&gt;=IF(F130="Fixed-term",Calculator!$B$13,Calculator!$B$12),"Yes","No"))</f>
        <v/>
      </c>
      <c r="J130" s="30" t="str">
        <f aca="false">IF(D130="","",ROUND(MIN(Calculator!$B$16,E130*Calculator!$B$14/Calculator!$B$15*H130),0))</f>
        <v/>
      </c>
      <c r="K130" s="24" t="str">
        <f aca="false">IF(D130="","",IF(I130="Yes",J130,0))</f>
        <v/>
      </c>
      <c r="L130" s="31" t="str">
        <f aca="false">IF(D130="","",IF(I130="Yes","",ROUND(IF(F130="Fixed-term",Calculator!$B$13,Calculator!$B$12)-G130,2)))</f>
        <v/>
      </c>
      <c r="M130" s="29" t="str">
        <f aca="false">IF(D130="","",IF(E130*Calculator!$B$14/Calculator!$B$15*H130&gt;Calculator!$B$16,"Yes",""))</f>
        <v/>
      </c>
    </row>
    <row r="131" customFormat="false" ht="15" hidden="false" customHeight="true" outlineLevel="0" collapsed="false">
      <c r="A131" s="32"/>
      <c r="B131" s="32"/>
      <c r="C131" s="33"/>
      <c r="D131" s="33"/>
      <c r="E131" s="34"/>
      <c r="F131" s="32"/>
      <c r="G131" s="23" t="str">
        <f aca="false">IF(D131="","",ROUND(($B$3+1-D131)/365.25,2))</f>
        <v/>
      </c>
      <c r="H131" s="23" t="str">
        <f aca="false">IF(D131="","",IF(F131="Fixed-term",G131,DATEDIF(D131,$B$3+1,"y")+IF(DATEDIF(D131,$B$3+1,"ym")&gt;6,1,IF(AND(DATEDIF(D131,$B$3+1,"ym")=6,DATEDIF(D131,$B$3+1,"md")&gt;0),1,0))))</f>
        <v/>
      </c>
      <c r="I131" s="29" t="str">
        <f aca="false">IF(D131="","",IF(G131&gt;=IF(F131="Fixed-term",Calculator!$B$13,Calculator!$B$12),"Yes","No"))</f>
        <v/>
      </c>
      <c r="J131" s="30" t="str">
        <f aca="false">IF(D131="","",ROUND(MIN(Calculator!$B$16,E131*Calculator!$B$14/Calculator!$B$15*H131),0))</f>
        <v/>
      </c>
      <c r="K131" s="24" t="str">
        <f aca="false">IF(D131="","",IF(I131="Yes",J131,0))</f>
        <v/>
      </c>
      <c r="L131" s="31" t="str">
        <f aca="false">IF(D131="","",IF(I131="Yes","",ROUND(IF(F131="Fixed-term",Calculator!$B$13,Calculator!$B$12)-G131,2)))</f>
        <v/>
      </c>
      <c r="M131" s="29" t="str">
        <f aca="false">IF(D131="","",IF(E131*Calculator!$B$14/Calculator!$B$15*H131&gt;Calculator!$B$16,"Yes",""))</f>
        <v/>
      </c>
    </row>
    <row r="132" customFormat="false" ht="15" hidden="false" customHeight="true" outlineLevel="0" collapsed="false">
      <c r="A132" s="32"/>
      <c r="B132" s="32"/>
      <c r="C132" s="33"/>
      <c r="D132" s="33"/>
      <c r="E132" s="34"/>
      <c r="F132" s="32"/>
      <c r="G132" s="23" t="str">
        <f aca="false">IF(D132="","",ROUND(($B$3+1-D132)/365.25,2))</f>
        <v/>
      </c>
      <c r="H132" s="23" t="str">
        <f aca="false">IF(D132="","",IF(F132="Fixed-term",G132,DATEDIF(D132,$B$3+1,"y")+IF(DATEDIF(D132,$B$3+1,"ym")&gt;6,1,IF(AND(DATEDIF(D132,$B$3+1,"ym")=6,DATEDIF(D132,$B$3+1,"md")&gt;0),1,0))))</f>
        <v/>
      </c>
      <c r="I132" s="29" t="str">
        <f aca="false">IF(D132="","",IF(G132&gt;=IF(F132="Fixed-term",Calculator!$B$13,Calculator!$B$12),"Yes","No"))</f>
        <v/>
      </c>
      <c r="J132" s="30" t="str">
        <f aca="false">IF(D132="","",ROUND(MIN(Calculator!$B$16,E132*Calculator!$B$14/Calculator!$B$15*H132),0))</f>
        <v/>
      </c>
      <c r="K132" s="24" t="str">
        <f aca="false">IF(D132="","",IF(I132="Yes",J132,0))</f>
        <v/>
      </c>
      <c r="L132" s="31" t="str">
        <f aca="false">IF(D132="","",IF(I132="Yes","",ROUND(IF(F132="Fixed-term",Calculator!$B$13,Calculator!$B$12)-G132,2)))</f>
        <v/>
      </c>
      <c r="M132" s="29" t="str">
        <f aca="false">IF(D132="","",IF(E132*Calculator!$B$14/Calculator!$B$15*H132&gt;Calculator!$B$16,"Yes",""))</f>
        <v/>
      </c>
    </row>
    <row r="133" customFormat="false" ht="15" hidden="false" customHeight="true" outlineLevel="0" collapsed="false">
      <c r="A133" s="32"/>
      <c r="B133" s="32"/>
      <c r="C133" s="33"/>
      <c r="D133" s="33"/>
      <c r="E133" s="34"/>
      <c r="F133" s="32"/>
      <c r="G133" s="23" t="str">
        <f aca="false">IF(D133="","",ROUND(($B$3+1-D133)/365.25,2))</f>
        <v/>
      </c>
      <c r="H133" s="23" t="str">
        <f aca="false">IF(D133="","",IF(F133="Fixed-term",G133,DATEDIF(D133,$B$3+1,"y")+IF(DATEDIF(D133,$B$3+1,"ym")&gt;6,1,IF(AND(DATEDIF(D133,$B$3+1,"ym")=6,DATEDIF(D133,$B$3+1,"md")&gt;0),1,0))))</f>
        <v/>
      </c>
      <c r="I133" s="29" t="str">
        <f aca="false">IF(D133="","",IF(G133&gt;=IF(F133="Fixed-term",Calculator!$B$13,Calculator!$B$12),"Yes","No"))</f>
        <v/>
      </c>
      <c r="J133" s="30" t="str">
        <f aca="false">IF(D133="","",ROUND(MIN(Calculator!$B$16,E133*Calculator!$B$14/Calculator!$B$15*H133),0))</f>
        <v/>
      </c>
      <c r="K133" s="24" t="str">
        <f aca="false">IF(D133="","",IF(I133="Yes",J133,0))</f>
        <v/>
      </c>
      <c r="L133" s="31" t="str">
        <f aca="false">IF(D133="","",IF(I133="Yes","",ROUND(IF(F133="Fixed-term",Calculator!$B$13,Calculator!$B$12)-G133,2)))</f>
        <v/>
      </c>
      <c r="M133" s="29" t="str">
        <f aca="false">IF(D133="","",IF(E133*Calculator!$B$14/Calculator!$B$15*H133&gt;Calculator!$B$16,"Yes",""))</f>
        <v/>
      </c>
    </row>
    <row r="134" customFormat="false" ht="15" hidden="false" customHeight="true" outlineLevel="0" collapsed="false">
      <c r="A134" s="32"/>
      <c r="B134" s="32"/>
      <c r="C134" s="33"/>
      <c r="D134" s="33"/>
      <c r="E134" s="34"/>
      <c r="F134" s="32"/>
      <c r="G134" s="23" t="str">
        <f aca="false">IF(D134="","",ROUND(($B$3+1-D134)/365.25,2))</f>
        <v/>
      </c>
      <c r="H134" s="23" t="str">
        <f aca="false">IF(D134="","",IF(F134="Fixed-term",G134,DATEDIF(D134,$B$3+1,"y")+IF(DATEDIF(D134,$B$3+1,"ym")&gt;6,1,IF(AND(DATEDIF(D134,$B$3+1,"ym")=6,DATEDIF(D134,$B$3+1,"md")&gt;0),1,0))))</f>
        <v/>
      </c>
      <c r="I134" s="29" t="str">
        <f aca="false">IF(D134="","",IF(G134&gt;=IF(F134="Fixed-term",Calculator!$B$13,Calculator!$B$12),"Yes","No"))</f>
        <v/>
      </c>
      <c r="J134" s="30" t="str">
        <f aca="false">IF(D134="","",ROUND(MIN(Calculator!$B$16,E134*Calculator!$B$14/Calculator!$B$15*H134),0))</f>
        <v/>
      </c>
      <c r="K134" s="24" t="str">
        <f aca="false">IF(D134="","",IF(I134="Yes",J134,0))</f>
        <v/>
      </c>
      <c r="L134" s="31" t="str">
        <f aca="false">IF(D134="","",IF(I134="Yes","",ROUND(IF(F134="Fixed-term",Calculator!$B$13,Calculator!$B$12)-G134,2)))</f>
        <v/>
      </c>
      <c r="M134" s="29" t="str">
        <f aca="false">IF(D134="","",IF(E134*Calculator!$B$14/Calculator!$B$15*H134&gt;Calculator!$B$16,"Yes",""))</f>
        <v/>
      </c>
    </row>
    <row r="135" customFormat="false" ht="15" hidden="false" customHeight="true" outlineLevel="0" collapsed="false">
      <c r="A135" s="32"/>
      <c r="B135" s="32"/>
      <c r="C135" s="33"/>
      <c r="D135" s="33"/>
      <c r="E135" s="34"/>
      <c r="F135" s="32"/>
      <c r="G135" s="23" t="str">
        <f aca="false">IF(D135="","",ROUND(($B$3+1-D135)/365.25,2))</f>
        <v/>
      </c>
      <c r="H135" s="23" t="str">
        <f aca="false">IF(D135="","",IF(F135="Fixed-term",G135,DATEDIF(D135,$B$3+1,"y")+IF(DATEDIF(D135,$B$3+1,"ym")&gt;6,1,IF(AND(DATEDIF(D135,$B$3+1,"ym")=6,DATEDIF(D135,$B$3+1,"md")&gt;0),1,0))))</f>
        <v/>
      </c>
      <c r="I135" s="29" t="str">
        <f aca="false">IF(D135="","",IF(G135&gt;=IF(F135="Fixed-term",Calculator!$B$13,Calculator!$B$12),"Yes","No"))</f>
        <v/>
      </c>
      <c r="J135" s="30" t="str">
        <f aca="false">IF(D135="","",ROUND(MIN(Calculator!$B$16,E135*Calculator!$B$14/Calculator!$B$15*H135),0))</f>
        <v/>
      </c>
      <c r="K135" s="24" t="str">
        <f aca="false">IF(D135="","",IF(I135="Yes",J135,0))</f>
        <v/>
      </c>
      <c r="L135" s="31" t="str">
        <f aca="false">IF(D135="","",IF(I135="Yes","",ROUND(IF(F135="Fixed-term",Calculator!$B$13,Calculator!$B$12)-G135,2)))</f>
        <v/>
      </c>
      <c r="M135" s="29" t="str">
        <f aca="false">IF(D135="","",IF(E135*Calculator!$B$14/Calculator!$B$15*H135&gt;Calculator!$B$16,"Yes",""))</f>
        <v/>
      </c>
    </row>
    <row r="136" customFormat="false" ht="15" hidden="false" customHeight="true" outlineLevel="0" collapsed="false">
      <c r="A136" s="32"/>
      <c r="B136" s="32"/>
      <c r="C136" s="33"/>
      <c r="D136" s="33"/>
      <c r="E136" s="34"/>
      <c r="F136" s="32"/>
      <c r="G136" s="23" t="str">
        <f aca="false">IF(D136="","",ROUND(($B$3+1-D136)/365.25,2))</f>
        <v/>
      </c>
      <c r="H136" s="23" t="str">
        <f aca="false">IF(D136="","",IF(F136="Fixed-term",G136,DATEDIF(D136,$B$3+1,"y")+IF(DATEDIF(D136,$B$3+1,"ym")&gt;6,1,IF(AND(DATEDIF(D136,$B$3+1,"ym")=6,DATEDIF(D136,$B$3+1,"md")&gt;0),1,0))))</f>
        <v/>
      </c>
      <c r="I136" s="29" t="str">
        <f aca="false">IF(D136="","",IF(G136&gt;=IF(F136="Fixed-term",Calculator!$B$13,Calculator!$B$12),"Yes","No"))</f>
        <v/>
      </c>
      <c r="J136" s="30" t="str">
        <f aca="false">IF(D136="","",ROUND(MIN(Calculator!$B$16,E136*Calculator!$B$14/Calculator!$B$15*H136),0))</f>
        <v/>
      </c>
      <c r="K136" s="24" t="str">
        <f aca="false">IF(D136="","",IF(I136="Yes",J136,0))</f>
        <v/>
      </c>
      <c r="L136" s="31" t="str">
        <f aca="false">IF(D136="","",IF(I136="Yes","",ROUND(IF(F136="Fixed-term",Calculator!$B$13,Calculator!$B$12)-G136,2)))</f>
        <v/>
      </c>
      <c r="M136" s="29" t="str">
        <f aca="false">IF(D136="","",IF(E136*Calculator!$B$14/Calculator!$B$15*H136&gt;Calculator!$B$16,"Yes",""))</f>
        <v/>
      </c>
    </row>
    <row r="137" customFormat="false" ht="15" hidden="false" customHeight="true" outlineLevel="0" collapsed="false">
      <c r="A137" s="32"/>
      <c r="B137" s="32"/>
      <c r="C137" s="33"/>
      <c r="D137" s="33"/>
      <c r="E137" s="34"/>
      <c r="F137" s="32"/>
      <c r="G137" s="23" t="str">
        <f aca="false">IF(D137="","",ROUND(($B$3+1-D137)/365.25,2))</f>
        <v/>
      </c>
      <c r="H137" s="23" t="str">
        <f aca="false">IF(D137="","",IF(F137="Fixed-term",G137,DATEDIF(D137,$B$3+1,"y")+IF(DATEDIF(D137,$B$3+1,"ym")&gt;6,1,IF(AND(DATEDIF(D137,$B$3+1,"ym")=6,DATEDIF(D137,$B$3+1,"md")&gt;0),1,0))))</f>
        <v/>
      </c>
      <c r="I137" s="29" t="str">
        <f aca="false">IF(D137="","",IF(G137&gt;=IF(F137="Fixed-term",Calculator!$B$13,Calculator!$B$12),"Yes","No"))</f>
        <v/>
      </c>
      <c r="J137" s="30" t="str">
        <f aca="false">IF(D137="","",ROUND(MIN(Calculator!$B$16,E137*Calculator!$B$14/Calculator!$B$15*H137),0))</f>
        <v/>
      </c>
      <c r="K137" s="24" t="str">
        <f aca="false">IF(D137="","",IF(I137="Yes",J137,0))</f>
        <v/>
      </c>
      <c r="L137" s="31" t="str">
        <f aca="false">IF(D137="","",IF(I137="Yes","",ROUND(IF(F137="Fixed-term",Calculator!$B$13,Calculator!$B$12)-G137,2)))</f>
        <v/>
      </c>
      <c r="M137" s="29" t="str">
        <f aca="false">IF(D137="","",IF(E137*Calculator!$B$14/Calculator!$B$15*H137&gt;Calculator!$B$16,"Yes",""))</f>
        <v/>
      </c>
    </row>
    <row r="138" customFormat="false" ht="15" hidden="false" customHeight="true" outlineLevel="0" collapsed="false">
      <c r="A138" s="32"/>
      <c r="B138" s="32"/>
      <c r="C138" s="33"/>
      <c r="D138" s="33"/>
      <c r="E138" s="34"/>
      <c r="F138" s="32"/>
      <c r="G138" s="23" t="str">
        <f aca="false">IF(D138="","",ROUND(($B$3+1-D138)/365.25,2))</f>
        <v/>
      </c>
      <c r="H138" s="23" t="str">
        <f aca="false">IF(D138="","",IF(F138="Fixed-term",G138,DATEDIF(D138,$B$3+1,"y")+IF(DATEDIF(D138,$B$3+1,"ym")&gt;6,1,IF(AND(DATEDIF(D138,$B$3+1,"ym")=6,DATEDIF(D138,$B$3+1,"md")&gt;0),1,0))))</f>
        <v/>
      </c>
      <c r="I138" s="29" t="str">
        <f aca="false">IF(D138="","",IF(G138&gt;=IF(F138="Fixed-term",Calculator!$B$13,Calculator!$B$12),"Yes","No"))</f>
        <v/>
      </c>
      <c r="J138" s="30" t="str">
        <f aca="false">IF(D138="","",ROUND(MIN(Calculator!$B$16,E138*Calculator!$B$14/Calculator!$B$15*H138),0))</f>
        <v/>
      </c>
      <c r="K138" s="24" t="str">
        <f aca="false">IF(D138="","",IF(I138="Yes",J138,0))</f>
        <v/>
      </c>
      <c r="L138" s="31" t="str">
        <f aca="false">IF(D138="","",IF(I138="Yes","",ROUND(IF(F138="Fixed-term",Calculator!$B$13,Calculator!$B$12)-G138,2)))</f>
        <v/>
      </c>
      <c r="M138" s="29" t="str">
        <f aca="false">IF(D138="","",IF(E138*Calculator!$B$14/Calculator!$B$15*H138&gt;Calculator!$B$16,"Yes",""))</f>
        <v/>
      </c>
    </row>
    <row r="139" customFormat="false" ht="15" hidden="false" customHeight="true" outlineLevel="0" collapsed="false">
      <c r="A139" s="32"/>
      <c r="B139" s="32"/>
      <c r="C139" s="33"/>
      <c r="D139" s="33"/>
      <c r="E139" s="34"/>
      <c r="F139" s="32"/>
      <c r="G139" s="23" t="str">
        <f aca="false">IF(D139="","",ROUND(($B$3+1-D139)/365.25,2))</f>
        <v/>
      </c>
      <c r="H139" s="23" t="str">
        <f aca="false">IF(D139="","",IF(F139="Fixed-term",G139,DATEDIF(D139,$B$3+1,"y")+IF(DATEDIF(D139,$B$3+1,"ym")&gt;6,1,IF(AND(DATEDIF(D139,$B$3+1,"ym")=6,DATEDIF(D139,$B$3+1,"md")&gt;0),1,0))))</f>
        <v/>
      </c>
      <c r="I139" s="29" t="str">
        <f aca="false">IF(D139="","",IF(G139&gt;=IF(F139="Fixed-term",Calculator!$B$13,Calculator!$B$12),"Yes","No"))</f>
        <v/>
      </c>
      <c r="J139" s="30" t="str">
        <f aca="false">IF(D139="","",ROUND(MIN(Calculator!$B$16,E139*Calculator!$B$14/Calculator!$B$15*H139),0))</f>
        <v/>
      </c>
      <c r="K139" s="24" t="str">
        <f aca="false">IF(D139="","",IF(I139="Yes",J139,0))</f>
        <v/>
      </c>
      <c r="L139" s="31" t="str">
        <f aca="false">IF(D139="","",IF(I139="Yes","",ROUND(IF(F139="Fixed-term",Calculator!$B$13,Calculator!$B$12)-G139,2)))</f>
        <v/>
      </c>
      <c r="M139" s="29" t="str">
        <f aca="false">IF(D139="","",IF(E139*Calculator!$B$14/Calculator!$B$15*H139&gt;Calculator!$B$16,"Yes",""))</f>
        <v/>
      </c>
    </row>
    <row r="140" customFormat="false" ht="15" hidden="false" customHeight="true" outlineLevel="0" collapsed="false">
      <c r="A140" s="32"/>
      <c r="B140" s="32"/>
      <c r="C140" s="33"/>
      <c r="D140" s="33"/>
      <c r="E140" s="34"/>
      <c r="F140" s="32"/>
      <c r="G140" s="23" t="str">
        <f aca="false">IF(D140="","",ROUND(($B$3+1-D140)/365.25,2))</f>
        <v/>
      </c>
      <c r="H140" s="23" t="str">
        <f aca="false">IF(D140="","",IF(F140="Fixed-term",G140,DATEDIF(D140,$B$3+1,"y")+IF(DATEDIF(D140,$B$3+1,"ym")&gt;6,1,IF(AND(DATEDIF(D140,$B$3+1,"ym")=6,DATEDIF(D140,$B$3+1,"md")&gt;0),1,0))))</f>
        <v/>
      </c>
      <c r="I140" s="29" t="str">
        <f aca="false">IF(D140="","",IF(G140&gt;=IF(F140="Fixed-term",Calculator!$B$13,Calculator!$B$12),"Yes","No"))</f>
        <v/>
      </c>
      <c r="J140" s="30" t="str">
        <f aca="false">IF(D140="","",ROUND(MIN(Calculator!$B$16,E140*Calculator!$B$14/Calculator!$B$15*H140),0))</f>
        <v/>
      </c>
      <c r="K140" s="24" t="str">
        <f aca="false">IF(D140="","",IF(I140="Yes",J140,0))</f>
        <v/>
      </c>
      <c r="L140" s="31" t="str">
        <f aca="false">IF(D140="","",IF(I140="Yes","",ROUND(IF(F140="Fixed-term",Calculator!$B$13,Calculator!$B$12)-G140,2)))</f>
        <v/>
      </c>
      <c r="M140" s="29" t="str">
        <f aca="false">IF(D140="","",IF(E140*Calculator!$B$14/Calculator!$B$15*H140&gt;Calculator!$B$16,"Yes",""))</f>
        <v/>
      </c>
    </row>
    <row r="141" customFormat="false" ht="15" hidden="false" customHeight="true" outlineLevel="0" collapsed="false">
      <c r="A141" s="32"/>
      <c r="B141" s="32"/>
      <c r="C141" s="33"/>
      <c r="D141" s="33"/>
      <c r="E141" s="34"/>
      <c r="F141" s="32"/>
      <c r="G141" s="23" t="str">
        <f aca="false">IF(D141="","",ROUND(($B$3+1-D141)/365.25,2))</f>
        <v/>
      </c>
      <c r="H141" s="23" t="str">
        <f aca="false">IF(D141="","",IF(F141="Fixed-term",G141,DATEDIF(D141,$B$3+1,"y")+IF(DATEDIF(D141,$B$3+1,"ym")&gt;6,1,IF(AND(DATEDIF(D141,$B$3+1,"ym")=6,DATEDIF(D141,$B$3+1,"md")&gt;0),1,0))))</f>
        <v/>
      </c>
      <c r="I141" s="29" t="str">
        <f aca="false">IF(D141="","",IF(G141&gt;=IF(F141="Fixed-term",Calculator!$B$13,Calculator!$B$12),"Yes","No"))</f>
        <v/>
      </c>
      <c r="J141" s="30" t="str">
        <f aca="false">IF(D141="","",ROUND(MIN(Calculator!$B$16,E141*Calculator!$B$14/Calculator!$B$15*H141),0))</f>
        <v/>
      </c>
      <c r="K141" s="24" t="str">
        <f aca="false">IF(D141="","",IF(I141="Yes",J141,0))</f>
        <v/>
      </c>
      <c r="L141" s="31" t="str">
        <f aca="false">IF(D141="","",IF(I141="Yes","",ROUND(IF(F141="Fixed-term",Calculator!$B$13,Calculator!$B$12)-G141,2)))</f>
        <v/>
      </c>
      <c r="M141" s="29" t="str">
        <f aca="false">IF(D141="","",IF(E141*Calculator!$B$14/Calculator!$B$15*H141&gt;Calculator!$B$16,"Yes",""))</f>
        <v/>
      </c>
    </row>
    <row r="142" customFormat="false" ht="15" hidden="false" customHeight="true" outlineLevel="0" collapsed="false">
      <c r="A142" s="32"/>
      <c r="B142" s="32"/>
      <c r="C142" s="33"/>
      <c r="D142" s="33"/>
      <c r="E142" s="34"/>
      <c r="F142" s="32"/>
      <c r="G142" s="23" t="str">
        <f aca="false">IF(D142="","",ROUND(($B$3+1-D142)/365.25,2))</f>
        <v/>
      </c>
      <c r="H142" s="23" t="str">
        <f aca="false">IF(D142="","",IF(F142="Fixed-term",G142,DATEDIF(D142,$B$3+1,"y")+IF(DATEDIF(D142,$B$3+1,"ym")&gt;6,1,IF(AND(DATEDIF(D142,$B$3+1,"ym")=6,DATEDIF(D142,$B$3+1,"md")&gt;0),1,0))))</f>
        <v/>
      </c>
      <c r="I142" s="29" t="str">
        <f aca="false">IF(D142="","",IF(G142&gt;=IF(F142="Fixed-term",Calculator!$B$13,Calculator!$B$12),"Yes","No"))</f>
        <v/>
      </c>
      <c r="J142" s="30" t="str">
        <f aca="false">IF(D142="","",ROUND(MIN(Calculator!$B$16,E142*Calculator!$B$14/Calculator!$B$15*H142),0))</f>
        <v/>
      </c>
      <c r="K142" s="24" t="str">
        <f aca="false">IF(D142="","",IF(I142="Yes",J142,0))</f>
        <v/>
      </c>
      <c r="L142" s="31" t="str">
        <f aca="false">IF(D142="","",IF(I142="Yes","",ROUND(IF(F142="Fixed-term",Calculator!$B$13,Calculator!$B$12)-G142,2)))</f>
        <v/>
      </c>
      <c r="M142" s="29" t="str">
        <f aca="false">IF(D142="","",IF(E142*Calculator!$B$14/Calculator!$B$15*H142&gt;Calculator!$B$16,"Yes",""))</f>
        <v/>
      </c>
    </row>
    <row r="143" customFormat="false" ht="15" hidden="false" customHeight="true" outlineLevel="0" collapsed="false">
      <c r="A143" s="32"/>
      <c r="B143" s="32"/>
      <c r="C143" s="33"/>
      <c r="D143" s="33"/>
      <c r="E143" s="34"/>
      <c r="F143" s="32"/>
      <c r="G143" s="23" t="str">
        <f aca="false">IF(D143="","",ROUND(($B$3+1-D143)/365.25,2))</f>
        <v/>
      </c>
      <c r="H143" s="23" t="str">
        <f aca="false">IF(D143="","",IF(F143="Fixed-term",G143,DATEDIF(D143,$B$3+1,"y")+IF(DATEDIF(D143,$B$3+1,"ym")&gt;6,1,IF(AND(DATEDIF(D143,$B$3+1,"ym")=6,DATEDIF(D143,$B$3+1,"md")&gt;0),1,0))))</f>
        <v/>
      </c>
      <c r="I143" s="29" t="str">
        <f aca="false">IF(D143="","",IF(G143&gt;=IF(F143="Fixed-term",Calculator!$B$13,Calculator!$B$12),"Yes","No"))</f>
        <v/>
      </c>
      <c r="J143" s="30" t="str">
        <f aca="false">IF(D143="","",ROUND(MIN(Calculator!$B$16,E143*Calculator!$B$14/Calculator!$B$15*H143),0))</f>
        <v/>
      </c>
      <c r="K143" s="24" t="str">
        <f aca="false">IF(D143="","",IF(I143="Yes",J143,0))</f>
        <v/>
      </c>
      <c r="L143" s="31" t="str">
        <f aca="false">IF(D143="","",IF(I143="Yes","",ROUND(IF(F143="Fixed-term",Calculator!$B$13,Calculator!$B$12)-G143,2)))</f>
        <v/>
      </c>
      <c r="M143" s="29" t="str">
        <f aca="false">IF(D143="","",IF(E143*Calculator!$B$14/Calculator!$B$15*H143&gt;Calculator!$B$16,"Yes",""))</f>
        <v/>
      </c>
    </row>
    <row r="144" customFormat="false" ht="15" hidden="false" customHeight="true" outlineLevel="0" collapsed="false">
      <c r="A144" s="32"/>
      <c r="B144" s="32"/>
      <c r="C144" s="33"/>
      <c r="D144" s="33"/>
      <c r="E144" s="34"/>
      <c r="F144" s="32"/>
      <c r="G144" s="23" t="str">
        <f aca="false">IF(D144="","",ROUND(($B$3+1-D144)/365.25,2))</f>
        <v/>
      </c>
      <c r="H144" s="23" t="str">
        <f aca="false">IF(D144="","",IF(F144="Fixed-term",G144,DATEDIF(D144,$B$3+1,"y")+IF(DATEDIF(D144,$B$3+1,"ym")&gt;6,1,IF(AND(DATEDIF(D144,$B$3+1,"ym")=6,DATEDIF(D144,$B$3+1,"md")&gt;0),1,0))))</f>
        <v/>
      </c>
      <c r="I144" s="29" t="str">
        <f aca="false">IF(D144="","",IF(G144&gt;=IF(F144="Fixed-term",Calculator!$B$13,Calculator!$B$12),"Yes","No"))</f>
        <v/>
      </c>
      <c r="J144" s="30" t="str">
        <f aca="false">IF(D144="","",ROUND(MIN(Calculator!$B$16,E144*Calculator!$B$14/Calculator!$B$15*H144),0))</f>
        <v/>
      </c>
      <c r="K144" s="24" t="str">
        <f aca="false">IF(D144="","",IF(I144="Yes",J144,0))</f>
        <v/>
      </c>
      <c r="L144" s="31" t="str">
        <f aca="false">IF(D144="","",IF(I144="Yes","",ROUND(IF(F144="Fixed-term",Calculator!$B$13,Calculator!$B$12)-G144,2)))</f>
        <v/>
      </c>
      <c r="M144" s="29" t="str">
        <f aca="false">IF(D144="","",IF(E144*Calculator!$B$14/Calculator!$B$15*H144&gt;Calculator!$B$16,"Yes",""))</f>
        <v/>
      </c>
    </row>
    <row r="145" customFormat="false" ht="15" hidden="false" customHeight="true" outlineLevel="0" collapsed="false">
      <c r="A145" s="32"/>
      <c r="B145" s="32"/>
      <c r="C145" s="33"/>
      <c r="D145" s="33"/>
      <c r="E145" s="34"/>
      <c r="F145" s="32"/>
      <c r="G145" s="23" t="str">
        <f aca="false">IF(D145="","",ROUND(($B$3+1-D145)/365.25,2))</f>
        <v/>
      </c>
      <c r="H145" s="23" t="str">
        <f aca="false">IF(D145="","",IF(F145="Fixed-term",G145,DATEDIF(D145,$B$3+1,"y")+IF(DATEDIF(D145,$B$3+1,"ym")&gt;6,1,IF(AND(DATEDIF(D145,$B$3+1,"ym")=6,DATEDIF(D145,$B$3+1,"md")&gt;0),1,0))))</f>
        <v/>
      </c>
      <c r="I145" s="29" t="str">
        <f aca="false">IF(D145="","",IF(G145&gt;=IF(F145="Fixed-term",Calculator!$B$13,Calculator!$B$12),"Yes","No"))</f>
        <v/>
      </c>
      <c r="J145" s="30" t="str">
        <f aca="false">IF(D145="","",ROUND(MIN(Calculator!$B$16,E145*Calculator!$B$14/Calculator!$B$15*H145),0))</f>
        <v/>
      </c>
      <c r="K145" s="24" t="str">
        <f aca="false">IF(D145="","",IF(I145="Yes",J145,0))</f>
        <v/>
      </c>
      <c r="L145" s="31" t="str">
        <f aca="false">IF(D145="","",IF(I145="Yes","",ROUND(IF(F145="Fixed-term",Calculator!$B$13,Calculator!$B$12)-G145,2)))</f>
        <v/>
      </c>
      <c r="M145" s="29" t="str">
        <f aca="false">IF(D145="","",IF(E145*Calculator!$B$14/Calculator!$B$15*H145&gt;Calculator!$B$16,"Yes",""))</f>
        <v/>
      </c>
    </row>
    <row r="146" customFormat="false" ht="15" hidden="false" customHeight="true" outlineLevel="0" collapsed="false">
      <c r="A146" s="32"/>
      <c r="B146" s="32"/>
      <c r="C146" s="33"/>
      <c r="D146" s="33"/>
      <c r="E146" s="34"/>
      <c r="F146" s="32"/>
      <c r="G146" s="23" t="str">
        <f aca="false">IF(D146="","",ROUND(($B$3+1-D146)/365.25,2))</f>
        <v/>
      </c>
      <c r="H146" s="23" t="str">
        <f aca="false">IF(D146="","",IF(F146="Fixed-term",G146,DATEDIF(D146,$B$3+1,"y")+IF(DATEDIF(D146,$B$3+1,"ym")&gt;6,1,IF(AND(DATEDIF(D146,$B$3+1,"ym")=6,DATEDIF(D146,$B$3+1,"md")&gt;0),1,0))))</f>
        <v/>
      </c>
      <c r="I146" s="29" t="str">
        <f aca="false">IF(D146="","",IF(G146&gt;=IF(F146="Fixed-term",Calculator!$B$13,Calculator!$B$12),"Yes","No"))</f>
        <v/>
      </c>
      <c r="J146" s="30" t="str">
        <f aca="false">IF(D146="","",ROUND(MIN(Calculator!$B$16,E146*Calculator!$B$14/Calculator!$B$15*H146),0))</f>
        <v/>
      </c>
      <c r="K146" s="24" t="str">
        <f aca="false">IF(D146="","",IF(I146="Yes",J146,0))</f>
        <v/>
      </c>
      <c r="L146" s="31" t="str">
        <f aca="false">IF(D146="","",IF(I146="Yes","",ROUND(IF(F146="Fixed-term",Calculator!$B$13,Calculator!$B$12)-G146,2)))</f>
        <v/>
      </c>
      <c r="M146" s="29" t="str">
        <f aca="false">IF(D146="","",IF(E146*Calculator!$B$14/Calculator!$B$15*H146&gt;Calculator!$B$16,"Yes",""))</f>
        <v/>
      </c>
    </row>
    <row r="147" customFormat="false" ht="15" hidden="false" customHeight="true" outlineLevel="0" collapsed="false">
      <c r="A147" s="32"/>
      <c r="B147" s="32"/>
      <c r="C147" s="33"/>
      <c r="D147" s="33"/>
      <c r="E147" s="34"/>
      <c r="F147" s="32"/>
      <c r="G147" s="23" t="str">
        <f aca="false">IF(D147="","",ROUND(($B$3+1-D147)/365.25,2))</f>
        <v/>
      </c>
      <c r="H147" s="23" t="str">
        <f aca="false">IF(D147="","",IF(F147="Fixed-term",G147,DATEDIF(D147,$B$3+1,"y")+IF(DATEDIF(D147,$B$3+1,"ym")&gt;6,1,IF(AND(DATEDIF(D147,$B$3+1,"ym")=6,DATEDIF(D147,$B$3+1,"md")&gt;0),1,0))))</f>
        <v/>
      </c>
      <c r="I147" s="29" t="str">
        <f aca="false">IF(D147="","",IF(G147&gt;=IF(F147="Fixed-term",Calculator!$B$13,Calculator!$B$12),"Yes","No"))</f>
        <v/>
      </c>
      <c r="J147" s="30" t="str">
        <f aca="false">IF(D147="","",ROUND(MIN(Calculator!$B$16,E147*Calculator!$B$14/Calculator!$B$15*H147),0))</f>
        <v/>
      </c>
      <c r="K147" s="24" t="str">
        <f aca="false">IF(D147="","",IF(I147="Yes",J147,0))</f>
        <v/>
      </c>
      <c r="L147" s="31" t="str">
        <f aca="false">IF(D147="","",IF(I147="Yes","",ROUND(IF(F147="Fixed-term",Calculator!$B$13,Calculator!$B$12)-G147,2)))</f>
        <v/>
      </c>
      <c r="M147" s="29" t="str">
        <f aca="false">IF(D147="","",IF(E147*Calculator!$B$14/Calculator!$B$15*H147&gt;Calculator!$B$16,"Yes",""))</f>
        <v/>
      </c>
    </row>
    <row r="148" customFormat="false" ht="15" hidden="false" customHeight="true" outlineLevel="0" collapsed="false">
      <c r="A148" s="32"/>
      <c r="B148" s="32"/>
      <c r="C148" s="33"/>
      <c r="D148" s="33"/>
      <c r="E148" s="34"/>
      <c r="F148" s="32"/>
      <c r="G148" s="23" t="str">
        <f aca="false">IF(D148="","",ROUND(($B$3+1-D148)/365.25,2))</f>
        <v/>
      </c>
      <c r="H148" s="23" t="str">
        <f aca="false">IF(D148="","",IF(F148="Fixed-term",G148,DATEDIF(D148,$B$3+1,"y")+IF(DATEDIF(D148,$B$3+1,"ym")&gt;6,1,IF(AND(DATEDIF(D148,$B$3+1,"ym")=6,DATEDIF(D148,$B$3+1,"md")&gt;0),1,0))))</f>
        <v/>
      </c>
      <c r="I148" s="29" t="str">
        <f aca="false">IF(D148="","",IF(G148&gt;=IF(F148="Fixed-term",Calculator!$B$13,Calculator!$B$12),"Yes","No"))</f>
        <v/>
      </c>
      <c r="J148" s="30" t="str">
        <f aca="false">IF(D148="","",ROUND(MIN(Calculator!$B$16,E148*Calculator!$B$14/Calculator!$B$15*H148),0))</f>
        <v/>
      </c>
      <c r="K148" s="24" t="str">
        <f aca="false">IF(D148="","",IF(I148="Yes",J148,0))</f>
        <v/>
      </c>
      <c r="L148" s="31" t="str">
        <f aca="false">IF(D148="","",IF(I148="Yes","",ROUND(IF(F148="Fixed-term",Calculator!$B$13,Calculator!$B$12)-G148,2)))</f>
        <v/>
      </c>
      <c r="M148" s="29" t="str">
        <f aca="false">IF(D148="","",IF(E148*Calculator!$B$14/Calculator!$B$15*H148&gt;Calculator!$B$16,"Yes",""))</f>
        <v/>
      </c>
    </row>
    <row r="149" customFormat="false" ht="15" hidden="false" customHeight="true" outlineLevel="0" collapsed="false">
      <c r="A149" s="32"/>
      <c r="B149" s="32"/>
      <c r="C149" s="33"/>
      <c r="D149" s="33"/>
      <c r="E149" s="34"/>
      <c r="F149" s="32"/>
      <c r="G149" s="23" t="str">
        <f aca="false">IF(D149="","",ROUND(($B$3+1-D149)/365.25,2))</f>
        <v/>
      </c>
      <c r="H149" s="23" t="str">
        <f aca="false">IF(D149="","",IF(F149="Fixed-term",G149,DATEDIF(D149,$B$3+1,"y")+IF(DATEDIF(D149,$B$3+1,"ym")&gt;6,1,IF(AND(DATEDIF(D149,$B$3+1,"ym")=6,DATEDIF(D149,$B$3+1,"md")&gt;0),1,0))))</f>
        <v/>
      </c>
      <c r="I149" s="29" t="str">
        <f aca="false">IF(D149="","",IF(G149&gt;=IF(F149="Fixed-term",Calculator!$B$13,Calculator!$B$12),"Yes","No"))</f>
        <v/>
      </c>
      <c r="J149" s="30" t="str">
        <f aca="false">IF(D149="","",ROUND(MIN(Calculator!$B$16,E149*Calculator!$B$14/Calculator!$B$15*H149),0))</f>
        <v/>
      </c>
      <c r="K149" s="24" t="str">
        <f aca="false">IF(D149="","",IF(I149="Yes",J149,0))</f>
        <v/>
      </c>
      <c r="L149" s="31" t="str">
        <f aca="false">IF(D149="","",IF(I149="Yes","",ROUND(IF(F149="Fixed-term",Calculator!$B$13,Calculator!$B$12)-G149,2)))</f>
        <v/>
      </c>
      <c r="M149" s="29" t="str">
        <f aca="false">IF(D149="","",IF(E149*Calculator!$B$14/Calculator!$B$15*H149&gt;Calculator!$B$16,"Yes",""))</f>
        <v/>
      </c>
    </row>
    <row r="150" customFormat="false" ht="15" hidden="false" customHeight="true" outlineLevel="0" collapsed="false">
      <c r="A150" s="32"/>
      <c r="B150" s="32"/>
      <c r="C150" s="33"/>
      <c r="D150" s="33"/>
      <c r="E150" s="34"/>
      <c r="F150" s="32"/>
      <c r="G150" s="23" t="str">
        <f aca="false">IF(D150="","",ROUND(($B$3+1-D150)/365.25,2))</f>
        <v/>
      </c>
      <c r="H150" s="23" t="str">
        <f aca="false">IF(D150="","",IF(F150="Fixed-term",G150,DATEDIF(D150,$B$3+1,"y")+IF(DATEDIF(D150,$B$3+1,"ym")&gt;6,1,IF(AND(DATEDIF(D150,$B$3+1,"ym")=6,DATEDIF(D150,$B$3+1,"md")&gt;0),1,0))))</f>
        <v/>
      </c>
      <c r="I150" s="29" t="str">
        <f aca="false">IF(D150="","",IF(G150&gt;=IF(F150="Fixed-term",Calculator!$B$13,Calculator!$B$12),"Yes","No"))</f>
        <v/>
      </c>
      <c r="J150" s="30" t="str">
        <f aca="false">IF(D150="","",ROUND(MIN(Calculator!$B$16,E150*Calculator!$B$14/Calculator!$B$15*H150),0))</f>
        <v/>
      </c>
      <c r="K150" s="24" t="str">
        <f aca="false">IF(D150="","",IF(I150="Yes",J150,0))</f>
        <v/>
      </c>
      <c r="L150" s="31" t="str">
        <f aca="false">IF(D150="","",IF(I150="Yes","",ROUND(IF(F150="Fixed-term",Calculator!$B$13,Calculator!$B$12)-G150,2)))</f>
        <v/>
      </c>
      <c r="M150" s="29" t="str">
        <f aca="false">IF(D150="","",IF(E150*Calculator!$B$14/Calculator!$B$15*H150&gt;Calculator!$B$16,"Yes",""))</f>
        <v/>
      </c>
    </row>
    <row r="151" customFormat="false" ht="15" hidden="false" customHeight="true" outlineLevel="0" collapsed="false">
      <c r="A151" s="32"/>
      <c r="B151" s="32"/>
      <c r="C151" s="33"/>
      <c r="D151" s="33"/>
      <c r="E151" s="34"/>
      <c r="F151" s="32"/>
      <c r="G151" s="23" t="str">
        <f aca="false">IF(D151="","",ROUND(($B$3+1-D151)/365.25,2))</f>
        <v/>
      </c>
      <c r="H151" s="23" t="str">
        <f aca="false">IF(D151="","",IF(F151="Fixed-term",G151,DATEDIF(D151,$B$3+1,"y")+IF(DATEDIF(D151,$B$3+1,"ym")&gt;6,1,IF(AND(DATEDIF(D151,$B$3+1,"ym")=6,DATEDIF(D151,$B$3+1,"md")&gt;0),1,0))))</f>
        <v/>
      </c>
      <c r="I151" s="29" t="str">
        <f aca="false">IF(D151="","",IF(G151&gt;=IF(F151="Fixed-term",Calculator!$B$13,Calculator!$B$12),"Yes","No"))</f>
        <v/>
      </c>
      <c r="J151" s="30" t="str">
        <f aca="false">IF(D151="","",ROUND(MIN(Calculator!$B$16,E151*Calculator!$B$14/Calculator!$B$15*H151),0))</f>
        <v/>
      </c>
      <c r="K151" s="24" t="str">
        <f aca="false">IF(D151="","",IF(I151="Yes",J151,0))</f>
        <v/>
      </c>
      <c r="L151" s="31" t="str">
        <f aca="false">IF(D151="","",IF(I151="Yes","",ROUND(IF(F151="Fixed-term",Calculator!$B$13,Calculator!$B$12)-G151,2)))</f>
        <v/>
      </c>
      <c r="M151" s="29" t="str">
        <f aca="false">IF(D151="","",IF(E151*Calculator!$B$14/Calculator!$B$15*H151&gt;Calculator!$B$16,"Yes",""))</f>
        <v/>
      </c>
    </row>
    <row r="152" customFormat="false" ht="15" hidden="false" customHeight="true" outlineLevel="0" collapsed="false">
      <c r="A152" s="32"/>
      <c r="B152" s="32"/>
      <c r="C152" s="33"/>
      <c r="D152" s="33"/>
      <c r="E152" s="34"/>
      <c r="F152" s="32"/>
      <c r="G152" s="23" t="str">
        <f aca="false">IF(D152="","",ROUND(($B$3+1-D152)/365.25,2))</f>
        <v/>
      </c>
      <c r="H152" s="23" t="str">
        <f aca="false">IF(D152="","",IF(F152="Fixed-term",G152,DATEDIF(D152,$B$3+1,"y")+IF(DATEDIF(D152,$B$3+1,"ym")&gt;6,1,IF(AND(DATEDIF(D152,$B$3+1,"ym")=6,DATEDIF(D152,$B$3+1,"md")&gt;0),1,0))))</f>
        <v/>
      </c>
      <c r="I152" s="29" t="str">
        <f aca="false">IF(D152="","",IF(G152&gt;=IF(F152="Fixed-term",Calculator!$B$13,Calculator!$B$12),"Yes","No"))</f>
        <v/>
      </c>
      <c r="J152" s="30" t="str">
        <f aca="false">IF(D152="","",ROUND(MIN(Calculator!$B$16,E152*Calculator!$B$14/Calculator!$B$15*H152),0))</f>
        <v/>
      </c>
      <c r="K152" s="24" t="str">
        <f aca="false">IF(D152="","",IF(I152="Yes",J152,0))</f>
        <v/>
      </c>
      <c r="L152" s="31" t="str">
        <f aca="false">IF(D152="","",IF(I152="Yes","",ROUND(IF(F152="Fixed-term",Calculator!$B$13,Calculator!$B$12)-G152,2)))</f>
        <v/>
      </c>
      <c r="M152" s="29" t="str">
        <f aca="false">IF(D152="","",IF(E152*Calculator!$B$14/Calculator!$B$15*H152&gt;Calculator!$B$16,"Yes",""))</f>
        <v/>
      </c>
    </row>
    <row r="153" customFormat="false" ht="15" hidden="false" customHeight="true" outlineLevel="0" collapsed="false">
      <c r="A153" s="32"/>
      <c r="B153" s="32"/>
      <c r="C153" s="33"/>
      <c r="D153" s="33"/>
      <c r="E153" s="34"/>
      <c r="F153" s="32"/>
      <c r="G153" s="23" t="str">
        <f aca="false">IF(D153="","",ROUND(($B$3+1-D153)/365.25,2))</f>
        <v/>
      </c>
      <c r="H153" s="23" t="str">
        <f aca="false">IF(D153="","",IF(F153="Fixed-term",G153,DATEDIF(D153,$B$3+1,"y")+IF(DATEDIF(D153,$B$3+1,"ym")&gt;6,1,IF(AND(DATEDIF(D153,$B$3+1,"ym")=6,DATEDIF(D153,$B$3+1,"md")&gt;0),1,0))))</f>
        <v/>
      </c>
      <c r="I153" s="29" t="str">
        <f aca="false">IF(D153="","",IF(G153&gt;=IF(F153="Fixed-term",Calculator!$B$13,Calculator!$B$12),"Yes","No"))</f>
        <v/>
      </c>
      <c r="J153" s="30" t="str">
        <f aca="false">IF(D153="","",ROUND(MIN(Calculator!$B$16,E153*Calculator!$B$14/Calculator!$B$15*H153),0))</f>
        <v/>
      </c>
      <c r="K153" s="24" t="str">
        <f aca="false">IF(D153="","",IF(I153="Yes",J153,0))</f>
        <v/>
      </c>
      <c r="L153" s="31" t="str">
        <f aca="false">IF(D153="","",IF(I153="Yes","",ROUND(IF(F153="Fixed-term",Calculator!$B$13,Calculator!$B$12)-G153,2)))</f>
        <v/>
      </c>
      <c r="M153" s="29" t="str">
        <f aca="false">IF(D153="","",IF(E153*Calculator!$B$14/Calculator!$B$15*H153&gt;Calculator!$B$16,"Yes",""))</f>
        <v/>
      </c>
    </row>
    <row r="154" customFormat="false" ht="15" hidden="false" customHeight="true" outlineLevel="0" collapsed="false">
      <c r="A154" s="32"/>
      <c r="B154" s="32"/>
      <c r="C154" s="33"/>
      <c r="D154" s="33"/>
      <c r="E154" s="34"/>
      <c r="F154" s="32"/>
      <c r="G154" s="23" t="str">
        <f aca="false">IF(D154="","",ROUND(($B$3+1-D154)/365.25,2))</f>
        <v/>
      </c>
      <c r="H154" s="23" t="str">
        <f aca="false">IF(D154="","",IF(F154="Fixed-term",G154,DATEDIF(D154,$B$3+1,"y")+IF(DATEDIF(D154,$B$3+1,"ym")&gt;6,1,IF(AND(DATEDIF(D154,$B$3+1,"ym")=6,DATEDIF(D154,$B$3+1,"md")&gt;0),1,0))))</f>
        <v/>
      </c>
      <c r="I154" s="29" t="str">
        <f aca="false">IF(D154="","",IF(G154&gt;=IF(F154="Fixed-term",Calculator!$B$13,Calculator!$B$12),"Yes","No"))</f>
        <v/>
      </c>
      <c r="J154" s="30" t="str">
        <f aca="false">IF(D154="","",ROUND(MIN(Calculator!$B$16,E154*Calculator!$B$14/Calculator!$B$15*H154),0))</f>
        <v/>
      </c>
      <c r="K154" s="24" t="str">
        <f aca="false">IF(D154="","",IF(I154="Yes",J154,0))</f>
        <v/>
      </c>
      <c r="L154" s="31" t="str">
        <f aca="false">IF(D154="","",IF(I154="Yes","",ROUND(IF(F154="Fixed-term",Calculator!$B$13,Calculator!$B$12)-G154,2)))</f>
        <v/>
      </c>
      <c r="M154" s="29" t="str">
        <f aca="false">IF(D154="","",IF(E154*Calculator!$B$14/Calculator!$B$15*H154&gt;Calculator!$B$16,"Yes",""))</f>
        <v/>
      </c>
    </row>
    <row r="155" customFormat="false" ht="15" hidden="false" customHeight="true" outlineLevel="0" collapsed="false">
      <c r="A155" s="32"/>
      <c r="B155" s="32"/>
      <c r="C155" s="33"/>
      <c r="D155" s="33"/>
      <c r="E155" s="34"/>
      <c r="F155" s="32"/>
      <c r="G155" s="23" t="str">
        <f aca="false">IF(D155="","",ROUND(($B$3+1-D155)/365.25,2))</f>
        <v/>
      </c>
      <c r="H155" s="23" t="str">
        <f aca="false">IF(D155="","",IF(F155="Fixed-term",G155,DATEDIF(D155,$B$3+1,"y")+IF(DATEDIF(D155,$B$3+1,"ym")&gt;6,1,IF(AND(DATEDIF(D155,$B$3+1,"ym")=6,DATEDIF(D155,$B$3+1,"md")&gt;0),1,0))))</f>
        <v/>
      </c>
      <c r="I155" s="29" t="str">
        <f aca="false">IF(D155="","",IF(G155&gt;=IF(F155="Fixed-term",Calculator!$B$13,Calculator!$B$12),"Yes","No"))</f>
        <v/>
      </c>
      <c r="J155" s="30" t="str">
        <f aca="false">IF(D155="","",ROUND(MIN(Calculator!$B$16,E155*Calculator!$B$14/Calculator!$B$15*H155),0))</f>
        <v/>
      </c>
      <c r="K155" s="24" t="str">
        <f aca="false">IF(D155="","",IF(I155="Yes",J155,0))</f>
        <v/>
      </c>
      <c r="L155" s="31" t="str">
        <f aca="false">IF(D155="","",IF(I155="Yes","",ROUND(IF(F155="Fixed-term",Calculator!$B$13,Calculator!$B$12)-G155,2)))</f>
        <v/>
      </c>
      <c r="M155" s="29" t="str">
        <f aca="false">IF(D155="","",IF(E155*Calculator!$B$14/Calculator!$B$15*H155&gt;Calculator!$B$16,"Yes",""))</f>
        <v/>
      </c>
    </row>
    <row r="156" customFormat="false" ht="15" hidden="false" customHeight="true" outlineLevel="0" collapsed="false">
      <c r="A156" s="32"/>
      <c r="B156" s="32"/>
      <c r="C156" s="33"/>
      <c r="D156" s="33"/>
      <c r="E156" s="34"/>
      <c r="F156" s="32"/>
      <c r="G156" s="23" t="str">
        <f aca="false">IF(D156="","",ROUND(($B$3+1-D156)/365.25,2))</f>
        <v/>
      </c>
      <c r="H156" s="23" t="str">
        <f aca="false">IF(D156="","",IF(F156="Fixed-term",G156,DATEDIF(D156,$B$3+1,"y")+IF(DATEDIF(D156,$B$3+1,"ym")&gt;6,1,IF(AND(DATEDIF(D156,$B$3+1,"ym")=6,DATEDIF(D156,$B$3+1,"md")&gt;0),1,0))))</f>
        <v/>
      </c>
      <c r="I156" s="29" t="str">
        <f aca="false">IF(D156="","",IF(G156&gt;=IF(F156="Fixed-term",Calculator!$B$13,Calculator!$B$12),"Yes","No"))</f>
        <v/>
      </c>
      <c r="J156" s="30" t="str">
        <f aca="false">IF(D156="","",ROUND(MIN(Calculator!$B$16,E156*Calculator!$B$14/Calculator!$B$15*H156),0))</f>
        <v/>
      </c>
      <c r="K156" s="24" t="str">
        <f aca="false">IF(D156="","",IF(I156="Yes",J156,0))</f>
        <v/>
      </c>
      <c r="L156" s="31" t="str">
        <f aca="false">IF(D156="","",IF(I156="Yes","",ROUND(IF(F156="Fixed-term",Calculator!$B$13,Calculator!$B$12)-G156,2)))</f>
        <v/>
      </c>
      <c r="M156" s="29" t="str">
        <f aca="false">IF(D156="","",IF(E156*Calculator!$B$14/Calculator!$B$15*H156&gt;Calculator!$B$16,"Yes",""))</f>
        <v/>
      </c>
    </row>
    <row r="157" customFormat="false" ht="15" hidden="false" customHeight="true" outlineLevel="0" collapsed="false">
      <c r="A157" s="32"/>
      <c r="B157" s="32"/>
      <c r="C157" s="33"/>
      <c r="D157" s="33"/>
      <c r="E157" s="34"/>
      <c r="F157" s="32"/>
      <c r="G157" s="23" t="str">
        <f aca="false">IF(D157="","",ROUND(($B$3+1-D157)/365.25,2))</f>
        <v/>
      </c>
      <c r="H157" s="23" t="str">
        <f aca="false">IF(D157="","",IF(F157="Fixed-term",G157,DATEDIF(D157,$B$3+1,"y")+IF(DATEDIF(D157,$B$3+1,"ym")&gt;6,1,IF(AND(DATEDIF(D157,$B$3+1,"ym")=6,DATEDIF(D157,$B$3+1,"md")&gt;0),1,0))))</f>
        <v/>
      </c>
      <c r="I157" s="29" t="str">
        <f aca="false">IF(D157="","",IF(G157&gt;=IF(F157="Fixed-term",Calculator!$B$13,Calculator!$B$12),"Yes","No"))</f>
        <v/>
      </c>
      <c r="J157" s="30" t="str">
        <f aca="false">IF(D157="","",ROUND(MIN(Calculator!$B$16,E157*Calculator!$B$14/Calculator!$B$15*H157),0))</f>
        <v/>
      </c>
      <c r="K157" s="24" t="str">
        <f aca="false">IF(D157="","",IF(I157="Yes",J157,0))</f>
        <v/>
      </c>
      <c r="L157" s="31" t="str">
        <f aca="false">IF(D157="","",IF(I157="Yes","",ROUND(IF(F157="Fixed-term",Calculator!$B$13,Calculator!$B$12)-G157,2)))</f>
        <v/>
      </c>
      <c r="M157" s="29" t="str">
        <f aca="false">IF(D157="","",IF(E157*Calculator!$B$14/Calculator!$B$15*H157&gt;Calculator!$B$16,"Yes",""))</f>
        <v/>
      </c>
    </row>
    <row r="158" customFormat="false" ht="15" hidden="false" customHeight="true" outlineLevel="0" collapsed="false">
      <c r="A158" s="32"/>
      <c r="B158" s="32"/>
      <c r="C158" s="33"/>
      <c r="D158" s="33"/>
      <c r="E158" s="34"/>
      <c r="F158" s="32"/>
      <c r="G158" s="23" t="str">
        <f aca="false">IF(D158="","",ROUND(($B$3+1-D158)/365.25,2))</f>
        <v/>
      </c>
      <c r="H158" s="23" t="str">
        <f aca="false">IF(D158="","",IF(F158="Fixed-term",G158,DATEDIF(D158,$B$3+1,"y")+IF(DATEDIF(D158,$B$3+1,"ym")&gt;6,1,IF(AND(DATEDIF(D158,$B$3+1,"ym")=6,DATEDIF(D158,$B$3+1,"md")&gt;0),1,0))))</f>
        <v/>
      </c>
      <c r="I158" s="29" t="str">
        <f aca="false">IF(D158="","",IF(G158&gt;=IF(F158="Fixed-term",Calculator!$B$13,Calculator!$B$12),"Yes","No"))</f>
        <v/>
      </c>
      <c r="J158" s="30" t="str">
        <f aca="false">IF(D158="","",ROUND(MIN(Calculator!$B$16,E158*Calculator!$B$14/Calculator!$B$15*H158),0))</f>
        <v/>
      </c>
      <c r="K158" s="24" t="str">
        <f aca="false">IF(D158="","",IF(I158="Yes",J158,0))</f>
        <v/>
      </c>
      <c r="L158" s="31" t="str">
        <f aca="false">IF(D158="","",IF(I158="Yes","",ROUND(IF(F158="Fixed-term",Calculator!$B$13,Calculator!$B$12)-G158,2)))</f>
        <v/>
      </c>
      <c r="M158" s="29" t="str">
        <f aca="false">IF(D158="","",IF(E158*Calculator!$B$14/Calculator!$B$15*H158&gt;Calculator!$B$16,"Yes",""))</f>
        <v/>
      </c>
    </row>
    <row r="159" customFormat="false" ht="15" hidden="false" customHeight="true" outlineLevel="0" collapsed="false">
      <c r="A159" s="32"/>
      <c r="B159" s="32"/>
      <c r="C159" s="33"/>
      <c r="D159" s="33"/>
      <c r="E159" s="34"/>
      <c r="F159" s="32"/>
      <c r="G159" s="23" t="str">
        <f aca="false">IF(D159="","",ROUND(($B$3+1-D159)/365.25,2))</f>
        <v/>
      </c>
      <c r="H159" s="23" t="str">
        <f aca="false">IF(D159="","",IF(F159="Fixed-term",G159,DATEDIF(D159,$B$3+1,"y")+IF(DATEDIF(D159,$B$3+1,"ym")&gt;6,1,IF(AND(DATEDIF(D159,$B$3+1,"ym")=6,DATEDIF(D159,$B$3+1,"md")&gt;0),1,0))))</f>
        <v/>
      </c>
      <c r="I159" s="29" t="str">
        <f aca="false">IF(D159="","",IF(G159&gt;=IF(F159="Fixed-term",Calculator!$B$13,Calculator!$B$12),"Yes","No"))</f>
        <v/>
      </c>
      <c r="J159" s="30" t="str">
        <f aca="false">IF(D159="","",ROUND(MIN(Calculator!$B$16,E159*Calculator!$B$14/Calculator!$B$15*H159),0))</f>
        <v/>
      </c>
      <c r="K159" s="24" t="str">
        <f aca="false">IF(D159="","",IF(I159="Yes",J159,0))</f>
        <v/>
      </c>
      <c r="L159" s="31" t="str">
        <f aca="false">IF(D159="","",IF(I159="Yes","",ROUND(IF(F159="Fixed-term",Calculator!$B$13,Calculator!$B$12)-G159,2)))</f>
        <v/>
      </c>
      <c r="M159" s="29" t="str">
        <f aca="false">IF(D159="","",IF(E159*Calculator!$B$14/Calculator!$B$15*H159&gt;Calculator!$B$16,"Yes",""))</f>
        <v/>
      </c>
    </row>
    <row r="160" customFormat="false" ht="15" hidden="false" customHeight="true" outlineLevel="0" collapsed="false">
      <c r="A160" s="32"/>
      <c r="B160" s="32"/>
      <c r="C160" s="33"/>
      <c r="D160" s="33"/>
      <c r="E160" s="34"/>
      <c r="F160" s="32"/>
      <c r="G160" s="23" t="str">
        <f aca="false">IF(D160="","",ROUND(($B$3+1-D160)/365.25,2))</f>
        <v/>
      </c>
      <c r="H160" s="23" t="str">
        <f aca="false">IF(D160="","",IF(F160="Fixed-term",G160,DATEDIF(D160,$B$3+1,"y")+IF(DATEDIF(D160,$B$3+1,"ym")&gt;6,1,IF(AND(DATEDIF(D160,$B$3+1,"ym")=6,DATEDIF(D160,$B$3+1,"md")&gt;0),1,0))))</f>
        <v/>
      </c>
      <c r="I160" s="29" t="str">
        <f aca="false">IF(D160="","",IF(G160&gt;=IF(F160="Fixed-term",Calculator!$B$13,Calculator!$B$12),"Yes","No"))</f>
        <v/>
      </c>
      <c r="J160" s="30" t="str">
        <f aca="false">IF(D160="","",ROUND(MIN(Calculator!$B$16,E160*Calculator!$B$14/Calculator!$B$15*H160),0))</f>
        <v/>
      </c>
      <c r="K160" s="24" t="str">
        <f aca="false">IF(D160="","",IF(I160="Yes",J160,0))</f>
        <v/>
      </c>
      <c r="L160" s="31" t="str">
        <f aca="false">IF(D160="","",IF(I160="Yes","",ROUND(IF(F160="Fixed-term",Calculator!$B$13,Calculator!$B$12)-G160,2)))</f>
        <v/>
      </c>
      <c r="M160" s="29" t="str">
        <f aca="false">IF(D160="","",IF(E160*Calculator!$B$14/Calculator!$B$15*H160&gt;Calculator!$B$16,"Yes",""))</f>
        <v/>
      </c>
    </row>
    <row r="161" customFormat="false" ht="15" hidden="false" customHeight="true" outlineLevel="0" collapsed="false">
      <c r="A161" s="32"/>
      <c r="B161" s="32"/>
      <c r="C161" s="33"/>
      <c r="D161" s="33"/>
      <c r="E161" s="34"/>
      <c r="F161" s="32"/>
      <c r="G161" s="23" t="str">
        <f aca="false">IF(D161="","",ROUND(($B$3+1-D161)/365.25,2))</f>
        <v/>
      </c>
      <c r="H161" s="23" t="str">
        <f aca="false">IF(D161="","",IF(F161="Fixed-term",G161,DATEDIF(D161,$B$3+1,"y")+IF(DATEDIF(D161,$B$3+1,"ym")&gt;6,1,IF(AND(DATEDIF(D161,$B$3+1,"ym")=6,DATEDIF(D161,$B$3+1,"md")&gt;0),1,0))))</f>
        <v/>
      </c>
      <c r="I161" s="29" t="str">
        <f aca="false">IF(D161="","",IF(G161&gt;=IF(F161="Fixed-term",Calculator!$B$13,Calculator!$B$12),"Yes","No"))</f>
        <v/>
      </c>
      <c r="J161" s="30" t="str">
        <f aca="false">IF(D161="","",ROUND(MIN(Calculator!$B$16,E161*Calculator!$B$14/Calculator!$B$15*H161),0))</f>
        <v/>
      </c>
      <c r="K161" s="24" t="str">
        <f aca="false">IF(D161="","",IF(I161="Yes",J161,0))</f>
        <v/>
      </c>
      <c r="L161" s="31" t="str">
        <f aca="false">IF(D161="","",IF(I161="Yes","",ROUND(IF(F161="Fixed-term",Calculator!$B$13,Calculator!$B$12)-G161,2)))</f>
        <v/>
      </c>
      <c r="M161" s="29" t="str">
        <f aca="false">IF(D161="","",IF(E161*Calculator!$B$14/Calculator!$B$15*H161&gt;Calculator!$B$16,"Yes",""))</f>
        <v/>
      </c>
    </row>
    <row r="162" customFormat="false" ht="15" hidden="false" customHeight="true" outlineLevel="0" collapsed="false">
      <c r="A162" s="32"/>
      <c r="B162" s="32"/>
      <c r="C162" s="33"/>
      <c r="D162" s="33"/>
      <c r="E162" s="34"/>
      <c r="F162" s="32"/>
      <c r="G162" s="23" t="str">
        <f aca="false">IF(D162="","",ROUND(($B$3+1-D162)/365.25,2))</f>
        <v/>
      </c>
      <c r="H162" s="23" t="str">
        <f aca="false">IF(D162="","",IF(F162="Fixed-term",G162,DATEDIF(D162,$B$3+1,"y")+IF(DATEDIF(D162,$B$3+1,"ym")&gt;6,1,IF(AND(DATEDIF(D162,$B$3+1,"ym")=6,DATEDIF(D162,$B$3+1,"md")&gt;0),1,0))))</f>
        <v/>
      </c>
      <c r="I162" s="29" t="str">
        <f aca="false">IF(D162="","",IF(G162&gt;=IF(F162="Fixed-term",Calculator!$B$13,Calculator!$B$12),"Yes","No"))</f>
        <v/>
      </c>
      <c r="J162" s="30" t="str">
        <f aca="false">IF(D162="","",ROUND(MIN(Calculator!$B$16,E162*Calculator!$B$14/Calculator!$B$15*H162),0))</f>
        <v/>
      </c>
      <c r="K162" s="24" t="str">
        <f aca="false">IF(D162="","",IF(I162="Yes",J162,0))</f>
        <v/>
      </c>
      <c r="L162" s="31" t="str">
        <f aca="false">IF(D162="","",IF(I162="Yes","",ROUND(IF(F162="Fixed-term",Calculator!$B$13,Calculator!$B$12)-G162,2)))</f>
        <v/>
      </c>
      <c r="M162" s="29" t="str">
        <f aca="false">IF(D162="","",IF(E162*Calculator!$B$14/Calculator!$B$15*H162&gt;Calculator!$B$16,"Yes",""))</f>
        <v/>
      </c>
    </row>
    <row r="163" customFormat="false" ht="15" hidden="false" customHeight="true" outlineLevel="0" collapsed="false">
      <c r="A163" s="32"/>
      <c r="B163" s="32"/>
      <c r="C163" s="33"/>
      <c r="D163" s="33"/>
      <c r="E163" s="34"/>
      <c r="F163" s="32"/>
      <c r="G163" s="23" t="str">
        <f aca="false">IF(D163="","",ROUND(($B$3+1-D163)/365.25,2))</f>
        <v/>
      </c>
      <c r="H163" s="23" t="str">
        <f aca="false">IF(D163="","",IF(F163="Fixed-term",G163,DATEDIF(D163,$B$3+1,"y")+IF(DATEDIF(D163,$B$3+1,"ym")&gt;6,1,IF(AND(DATEDIF(D163,$B$3+1,"ym")=6,DATEDIF(D163,$B$3+1,"md")&gt;0),1,0))))</f>
        <v/>
      </c>
      <c r="I163" s="29" t="str">
        <f aca="false">IF(D163="","",IF(G163&gt;=IF(F163="Fixed-term",Calculator!$B$13,Calculator!$B$12),"Yes","No"))</f>
        <v/>
      </c>
      <c r="J163" s="30" t="str">
        <f aca="false">IF(D163="","",ROUND(MIN(Calculator!$B$16,E163*Calculator!$B$14/Calculator!$B$15*H163),0))</f>
        <v/>
      </c>
      <c r="K163" s="24" t="str">
        <f aca="false">IF(D163="","",IF(I163="Yes",J163,0))</f>
        <v/>
      </c>
      <c r="L163" s="31" t="str">
        <f aca="false">IF(D163="","",IF(I163="Yes","",ROUND(IF(F163="Fixed-term",Calculator!$B$13,Calculator!$B$12)-G163,2)))</f>
        <v/>
      </c>
      <c r="M163" s="29" t="str">
        <f aca="false">IF(D163="","",IF(E163*Calculator!$B$14/Calculator!$B$15*H163&gt;Calculator!$B$16,"Yes",""))</f>
        <v/>
      </c>
    </row>
    <row r="164" customFormat="false" ht="15" hidden="false" customHeight="true" outlineLevel="0" collapsed="false">
      <c r="A164" s="32"/>
      <c r="B164" s="32"/>
      <c r="C164" s="33"/>
      <c r="D164" s="33"/>
      <c r="E164" s="34"/>
      <c r="F164" s="32"/>
      <c r="G164" s="23" t="str">
        <f aca="false">IF(D164="","",ROUND(($B$3+1-D164)/365.25,2))</f>
        <v/>
      </c>
      <c r="H164" s="23" t="str">
        <f aca="false">IF(D164="","",IF(F164="Fixed-term",G164,DATEDIF(D164,$B$3+1,"y")+IF(DATEDIF(D164,$B$3+1,"ym")&gt;6,1,IF(AND(DATEDIF(D164,$B$3+1,"ym")=6,DATEDIF(D164,$B$3+1,"md")&gt;0),1,0))))</f>
        <v/>
      </c>
      <c r="I164" s="29" t="str">
        <f aca="false">IF(D164="","",IF(G164&gt;=IF(F164="Fixed-term",Calculator!$B$13,Calculator!$B$12),"Yes","No"))</f>
        <v/>
      </c>
      <c r="J164" s="30" t="str">
        <f aca="false">IF(D164="","",ROUND(MIN(Calculator!$B$16,E164*Calculator!$B$14/Calculator!$B$15*H164),0))</f>
        <v/>
      </c>
      <c r="K164" s="24" t="str">
        <f aca="false">IF(D164="","",IF(I164="Yes",J164,0))</f>
        <v/>
      </c>
      <c r="L164" s="31" t="str">
        <f aca="false">IF(D164="","",IF(I164="Yes","",ROUND(IF(F164="Fixed-term",Calculator!$B$13,Calculator!$B$12)-G164,2)))</f>
        <v/>
      </c>
      <c r="M164" s="29" t="str">
        <f aca="false">IF(D164="","",IF(E164*Calculator!$B$14/Calculator!$B$15*H164&gt;Calculator!$B$16,"Yes",""))</f>
        <v/>
      </c>
    </row>
    <row r="165" customFormat="false" ht="15" hidden="false" customHeight="true" outlineLevel="0" collapsed="false">
      <c r="A165" s="32"/>
      <c r="B165" s="32"/>
      <c r="C165" s="33"/>
      <c r="D165" s="33"/>
      <c r="E165" s="34"/>
      <c r="F165" s="32"/>
      <c r="G165" s="23" t="str">
        <f aca="false">IF(D165="","",ROUND(($B$3+1-D165)/365.25,2))</f>
        <v/>
      </c>
      <c r="H165" s="23" t="str">
        <f aca="false">IF(D165="","",IF(F165="Fixed-term",G165,DATEDIF(D165,$B$3+1,"y")+IF(DATEDIF(D165,$B$3+1,"ym")&gt;6,1,IF(AND(DATEDIF(D165,$B$3+1,"ym")=6,DATEDIF(D165,$B$3+1,"md")&gt;0),1,0))))</f>
        <v/>
      </c>
      <c r="I165" s="29" t="str">
        <f aca="false">IF(D165="","",IF(G165&gt;=IF(F165="Fixed-term",Calculator!$B$13,Calculator!$B$12),"Yes","No"))</f>
        <v/>
      </c>
      <c r="J165" s="30" t="str">
        <f aca="false">IF(D165="","",ROUND(MIN(Calculator!$B$16,E165*Calculator!$B$14/Calculator!$B$15*H165),0))</f>
        <v/>
      </c>
      <c r="K165" s="24" t="str">
        <f aca="false">IF(D165="","",IF(I165="Yes",J165,0))</f>
        <v/>
      </c>
      <c r="L165" s="31" t="str">
        <f aca="false">IF(D165="","",IF(I165="Yes","",ROUND(IF(F165="Fixed-term",Calculator!$B$13,Calculator!$B$12)-G165,2)))</f>
        <v/>
      </c>
      <c r="M165" s="29" t="str">
        <f aca="false">IF(D165="","",IF(E165*Calculator!$B$14/Calculator!$B$15*H165&gt;Calculator!$B$16,"Yes",""))</f>
        <v/>
      </c>
    </row>
    <row r="166" customFormat="false" ht="15" hidden="false" customHeight="true" outlineLevel="0" collapsed="false">
      <c r="A166" s="32"/>
      <c r="B166" s="32"/>
      <c r="C166" s="33"/>
      <c r="D166" s="33"/>
      <c r="E166" s="34"/>
      <c r="F166" s="32"/>
      <c r="G166" s="23" t="str">
        <f aca="false">IF(D166="","",ROUND(($B$3+1-D166)/365.25,2))</f>
        <v/>
      </c>
      <c r="H166" s="23" t="str">
        <f aca="false">IF(D166="","",IF(F166="Fixed-term",G166,DATEDIF(D166,$B$3+1,"y")+IF(DATEDIF(D166,$B$3+1,"ym")&gt;6,1,IF(AND(DATEDIF(D166,$B$3+1,"ym")=6,DATEDIF(D166,$B$3+1,"md")&gt;0),1,0))))</f>
        <v/>
      </c>
      <c r="I166" s="29" t="str">
        <f aca="false">IF(D166="","",IF(G166&gt;=IF(F166="Fixed-term",Calculator!$B$13,Calculator!$B$12),"Yes","No"))</f>
        <v/>
      </c>
      <c r="J166" s="30" t="str">
        <f aca="false">IF(D166="","",ROUND(MIN(Calculator!$B$16,E166*Calculator!$B$14/Calculator!$B$15*H166),0))</f>
        <v/>
      </c>
      <c r="K166" s="24" t="str">
        <f aca="false">IF(D166="","",IF(I166="Yes",J166,0))</f>
        <v/>
      </c>
      <c r="L166" s="31" t="str">
        <f aca="false">IF(D166="","",IF(I166="Yes","",ROUND(IF(F166="Fixed-term",Calculator!$B$13,Calculator!$B$12)-G166,2)))</f>
        <v/>
      </c>
      <c r="M166" s="29" t="str">
        <f aca="false">IF(D166="","",IF(E166*Calculator!$B$14/Calculator!$B$15*H166&gt;Calculator!$B$16,"Yes",""))</f>
        <v/>
      </c>
    </row>
    <row r="167" customFormat="false" ht="15" hidden="false" customHeight="true" outlineLevel="0" collapsed="false">
      <c r="A167" s="32"/>
      <c r="B167" s="32"/>
      <c r="C167" s="33"/>
      <c r="D167" s="33"/>
      <c r="E167" s="34"/>
      <c r="F167" s="32"/>
      <c r="G167" s="23" t="str">
        <f aca="false">IF(D167="","",ROUND(($B$3+1-D167)/365.25,2))</f>
        <v/>
      </c>
      <c r="H167" s="23" t="str">
        <f aca="false">IF(D167="","",IF(F167="Fixed-term",G167,DATEDIF(D167,$B$3+1,"y")+IF(DATEDIF(D167,$B$3+1,"ym")&gt;6,1,IF(AND(DATEDIF(D167,$B$3+1,"ym")=6,DATEDIF(D167,$B$3+1,"md")&gt;0),1,0))))</f>
        <v/>
      </c>
      <c r="I167" s="29" t="str">
        <f aca="false">IF(D167="","",IF(G167&gt;=IF(F167="Fixed-term",Calculator!$B$13,Calculator!$B$12),"Yes","No"))</f>
        <v/>
      </c>
      <c r="J167" s="30" t="str">
        <f aca="false">IF(D167="","",ROUND(MIN(Calculator!$B$16,E167*Calculator!$B$14/Calculator!$B$15*H167),0))</f>
        <v/>
      </c>
      <c r="K167" s="24" t="str">
        <f aca="false">IF(D167="","",IF(I167="Yes",J167,0))</f>
        <v/>
      </c>
      <c r="L167" s="31" t="str">
        <f aca="false">IF(D167="","",IF(I167="Yes","",ROUND(IF(F167="Fixed-term",Calculator!$B$13,Calculator!$B$12)-G167,2)))</f>
        <v/>
      </c>
      <c r="M167" s="29" t="str">
        <f aca="false">IF(D167="","",IF(E167*Calculator!$B$14/Calculator!$B$15*H167&gt;Calculator!$B$16,"Yes",""))</f>
        <v/>
      </c>
    </row>
    <row r="168" customFormat="false" ht="15" hidden="false" customHeight="true" outlineLevel="0" collapsed="false">
      <c r="A168" s="32"/>
      <c r="B168" s="32"/>
      <c r="C168" s="33"/>
      <c r="D168" s="33"/>
      <c r="E168" s="34"/>
      <c r="F168" s="32"/>
      <c r="G168" s="23" t="str">
        <f aca="false">IF(D168="","",ROUND(($B$3+1-D168)/365.25,2))</f>
        <v/>
      </c>
      <c r="H168" s="23" t="str">
        <f aca="false">IF(D168="","",IF(F168="Fixed-term",G168,DATEDIF(D168,$B$3+1,"y")+IF(DATEDIF(D168,$B$3+1,"ym")&gt;6,1,IF(AND(DATEDIF(D168,$B$3+1,"ym")=6,DATEDIF(D168,$B$3+1,"md")&gt;0),1,0))))</f>
        <v/>
      </c>
      <c r="I168" s="29" t="str">
        <f aca="false">IF(D168="","",IF(G168&gt;=IF(F168="Fixed-term",Calculator!$B$13,Calculator!$B$12),"Yes","No"))</f>
        <v/>
      </c>
      <c r="J168" s="30" t="str">
        <f aca="false">IF(D168="","",ROUND(MIN(Calculator!$B$16,E168*Calculator!$B$14/Calculator!$B$15*H168),0))</f>
        <v/>
      </c>
      <c r="K168" s="24" t="str">
        <f aca="false">IF(D168="","",IF(I168="Yes",J168,0))</f>
        <v/>
      </c>
      <c r="L168" s="31" t="str">
        <f aca="false">IF(D168="","",IF(I168="Yes","",ROUND(IF(F168="Fixed-term",Calculator!$B$13,Calculator!$B$12)-G168,2)))</f>
        <v/>
      </c>
      <c r="M168" s="29" t="str">
        <f aca="false">IF(D168="","",IF(E168*Calculator!$B$14/Calculator!$B$15*H168&gt;Calculator!$B$16,"Yes",""))</f>
        <v/>
      </c>
    </row>
    <row r="169" customFormat="false" ht="15" hidden="false" customHeight="true" outlineLevel="0" collapsed="false">
      <c r="A169" s="32"/>
      <c r="B169" s="32"/>
      <c r="C169" s="33"/>
      <c r="D169" s="33"/>
      <c r="E169" s="34"/>
      <c r="F169" s="32"/>
      <c r="G169" s="23" t="str">
        <f aca="false">IF(D169="","",ROUND(($B$3+1-D169)/365.25,2))</f>
        <v/>
      </c>
      <c r="H169" s="23" t="str">
        <f aca="false">IF(D169="","",IF(F169="Fixed-term",G169,DATEDIF(D169,$B$3+1,"y")+IF(DATEDIF(D169,$B$3+1,"ym")&gt;6,1,IF(AND(DATEDIF(D169,$B$3+1,"ym")=6,DATEDIF(D169,$B$3+1,"md")&gt;0),1,0))))</f>
        <v/>
      </c>
      <c r="I169" s="29" t="str">
        <f aca="false">IF(D169="","",IF(G169&gt;=IF(F169="Fixed-term",Calculator!$B$13,Calculator!$B$12),"Yes","No"))</f>
        <v/>
      </c>
      <c r="J169" s="30" t="str">
        <f aca="false">IF(D169="","",ROUND(MIN(Calculator!$B$16,E169*Calculator!$B$14/Calculator!$B$15*H169),0))</f>
        <v/>
      </c>
      <c r="K169" s="24" t="str">
        <f aca="false">IF(D169="","",IF(I169="Yes",J169,0))</f>
        <v/>
      </c>
      <c r="L169" s="31" t="str">
        <f aca="false">IF(D169="","",IF(I169="Yes","",ROUND(IF(F169="Fixed-term",Calculator!$B$13,Calculator!$B$12)-G169,2)))</f>
        <v/>
      </c>
      <c r="M169" s="29" t="str">
        <f aca="false">IF(D169="","",IF(E169*Calculator!$B$14/Calculator!$B$15*H169&gt;Calculator!$B$16,"Yes",""))</f>
        <v/>
      </c>
    </row>
    <row r="170" customFormat="false" ht="15" hidden="false" customHeight="true" outlineLevel="0" collapsed="false">
      <c r="A170" s="32"/>
      <c r="B170" s="32"/>
      <c r="C170" s="33"/>
      <c r="D170" s="33"/>
      <c r="E170" s="34"/>
      <c r="F170" s="32"/>
      <c r="G170" s="23" t="str">
        <f aca="false">IF(D170="","",ROUND(($B$3+1-D170)/365.25,2))</f>
        <v/>
      </c>
      <c r="H170" s="23" t="str">
        <f aca="false">IF(D170="","",IF(F170="Fixed-term",G170,DATEDIF(D170,$B$3+1,"y")+IF(DATEDIF(D170,$B$3+1,"ym")&gt;6,1,IF(AND(DATEDIF(D170,$B$3+1,"ym")=6,DATEDIF(D170,$B$3+1,"md")&gt;0),1,0))))</f>
        <v/>
      </c>
      <c r="I170" s="29" t="str">
        <f aca="false">IF(D170="","",IF(G170&gt;=IF(F170="Fixed-term",Calculator!$B$13,Calculator!$B$12),"Yes","No"))</f>
        <v/>
      </c>
      <c r="J170" s="30" t="str">
        <f aca="false">IF(D170="","",ROUND(MIN(Calculator!$B$16,E170*Calculator!$B$14/Calculator!$B$15*H170),0))</f>
        <v/>
      </c>
      <c r="K170" s="24" t="str">
        <f aca="false">IF(D170="","",IF(I170="Yes",J170,0))</f>
        <v/>
      </c>
      <c r="L170" s="31" t="str">
        <f aca="false">IF(D170="","",IF(I170="Yes","",ROUND(IF(F170="Fixed-term",Calculator!$B$13,Calculator!$B$12)-G170,2)))</f>
        <v/>
      </c>
      <c r="M170" s="29" t="str">
        <f aca="false">IF(D170="","",IF(E170*Calculator!$B$14/Calculator!$B$15*H170&gt;Calculator!$B$16,"Yes",""))</f>
        <v/>
      </c>
    </row>
    <row r="171" customFormat="false" ht="15" hidden="false" customHeight="true" outlineLevel="0" collapsed="false">
      <c r="A171" s="32"/>
      <c r="B171" s="32"/>
      <c r="C171" s="33"/>
      <c r="D171" s="33"/>
      <c r="E171" s="34"/>
      <c r="F171" s="32"/>
      <c r="G171" s="23" t="str">
        <f aca="false">IF(D171="","",ROUND(($B$3+1-D171)/365.25,2))</f>
        <v/>
      </c>
      <c r="H171" s="23" t="str">
        <f aca="false">IF(D171="","",IF(F171="Fixed-term",G171,DATEDIF(D171,$B$3+1,"y")+IF(DATEDIF(D171,$B$3+1,"ym")&gt;6,1,IF(AND(DATEDIF(D171,$B$3+1,"ym")=6,DATEDIF(D171,$B$3+1,"md")&gt;0),1,0))))</f>
        <v/>
      </c>
      <c r="I171" s="29" t="str">
        <f aca="false">IF(D171="","",IF(G171&gt;=IF(F171="Fixed-term",Calculator!$B$13,Calculator!$B$12),"Yes","No"))</f>
        <v/>
      </c>
      <c r="J171" s="30" t="str">
        <f aca="false">IF(D171="","",ROUND(MIN(Calculator!$B$16,E171*Calculator!$B$14/Calculator!$B$15*H171),0))</f>
        <v/>
      </c>
      <c r="K171" s="24" t="str">
        <f aca="false">IF(D171="","",IF(I171="Yes",J171,0))</f>
        <v/>
      </c>
      <c r="L171" s="31" t="str">
        <f aca="false">IF(D171="","",IF(I171="Yes","",ROUND(IF(F171="Fixed-term",Calculator!$B$13,Calculator!$B$12)-G171,2)))</f>
        <v/>
      </c>
      <c r="M171" s="29" t="str">
        <f aca="false">IF(D171="","",IF(E171*Calculator!$B$14/Calculator!$B$15*H171&gt;Calculator!$B$16,"Yes",""))</f>
        <v/>
      </c>
    </row>
    <row r="172" customFormat="false" ht="15" hidden="false" customHeight="true" outlineLevel="0" collapsed="false">
      <c r="A172" s="32"/>
      <c r="B172" s="32"/>
      <c r="C172" s="33"/>
      <c r="D172" s="33"/>
      <c r="E172" s="34"/>
      <c r="F172" s="32"/>
      <c r="G172" s="23" t="str">
        <f aca="false">IF(D172="","",ROUND(($B$3+1-D172)/365.25,2))</f>
        <v/>
      </c>
      <c r="H172" s="23" t="str">
        <f aca="false">IF(D172="","",IF(F172="Fixed-term",G172,DATEDIF(D172,$B$3+1,"y")+IF(DATEDIF(D172,$B$3+1,"ym")&gt;6,1,IF(AND(DATEDIF(D172,$B$3+1,"ym")=6,DATEDIF(D172,$B$3+1,"md")&gt;0),1,0))))</f>
        <v/>
      </c>
      <c r="I172" s="29" t="str">
        <f aca="false">IF(D172="","",IF(G172&gt;=IF(F172="Fixed-term",Calculator!$B$13,Calculator!$B$12),"Yes","No"))</f>
        <v/>
      </c>
      <c r="J172" s="30" t="str">
        <f aca="false">IF(D172="","",ROUND(MIN(Calculator!$B$16,E172*Calculator!$B$14/Calculator!$B$15*H172),0))</f>
        <v/>
      </c>
      <c r="K172" s="24" t="str">
        <f aca="false">IF(D172="","",IF(I172="Yes",J172,0))</f>
        <v/>
      </c>
      <c r="L172" s="31" t="str">
        <f aca="false">IF(D172="","",IF(I172="Yes","",ROUND(IF(F172="Fixed-term",Calculator!$B$13,Calculator!$B$12)-G172,2)))</f>
        <v/>
      </c>
      <c r="M172" s="29" t="str">
        <f aca="false">IF(D172="","",IF(E172*Calculator!$B$14/Calculator!$B$15*H172&gt;Calculator!$B$16,"Yes",""))</f>
        <v/>
      </c>
    </row>
    <row r="173" customFormat="false" ht="15" hidden="false" customHeight="true" outlineLevel="0" collapsed="false">
      <c r="A173" s="32"/>
      <c r="B173" s="32"/>
      <c r="C173" s="33"/>
      <c r="D173" s="33"/>
      <c r="E173" s="34"/>
      <c r="F173" s="32"/>
      <c r="G173" s="23" t="str">
        <f aca="false">IF(D173="","",ROUND(($B$3+1-D173)/365.25,2))</f>
        <v/>
      </c>
      <c r="H173" s="23" t="str">
        <f aca="false">IF(D173="","",IF(F173="Fixed-term",G173,DATEDIF(D173,$B$3+1,"y")+IF(DATEDIF(D173,$B$3+1,"ym")&gt;6,1,IF(AND(DATEDIF(D173,$B$3+1,"ym")=6,DATEDIF(D173,$B$3+1,"md")&gt;0),1,0))))</f>
        <v/>
      </c>
      <c r="I173" s="29" t="str">
        <f aca="false">IF(D173="","",IF(G173&gt;=IF(F173="Fixed-term",Calculator!$B$13,Calculator!$B$12),"Yes","No"))</f>
        <v/>
      </c>
      <c r="J173" s="30" t="str">
        <f aca="false">IF(D173="","",ROUND(MIN(Calculator!$B$16,E173*Calculator!$B$14/Calculator!$B$15*H173),0))</f>
        <v/>
      </c>
      <c r="K173" s="24" t="str">
        <f aca="false">IF(D173="","",IF(I173="Yes",J173,0))</f>
        <v/>
      </c>
      <c r="L173" s="31" t="str">
        <f aca="false">IF(D173="","",IF(I173="Yes","",ROUND(IF(F173="Fixed-term",Calculator!$B$13,Calculator!$B$12)-G173,2)))</f>
        <v/>
      </c>
      <c r="M173" s="29" t="str">
        <f aca="false">IF(D173="","",IF(E173*Calculator!$B$14/Calculator!$B$15*H173&gt;Calculator!$B$16,"Yes",""))</f>
        <v/>
      </c>
    </row>
    <row r="174" customFormat="false" ht="15" hidden="false" customHeight="true" outlineLevel="0" collapsed="false">
      <c r="A174" s="32"/>
      <c r="B174" s="32"/>
      <c r="C174" s="33"/>
      <c r="D174" s="33"/>
      <c r="E174" s="34"/>
      <c r="F174" s="32"/>
      <c r="G174" s="23" t="str">
        <f aca="false">IF(D174="","",ROUND(($B$3+1-D174)/365.25,2))</f>
        <v/>
      </c>
      <c r="H174" s="23" t="str">
        <f aca="false">IF(D174="","",IF(F174="Fixed-term",G174,DATEDIF(D174,$B$3+1,"y")+IF(DATEDIF(D174,$B$3+1,"ym")&gt;6,1,IF(AND(DATEDIF(D174,$B$3+1,"ym")=6,DATEDIF(D174,$B$3+1,"md")&gt;0),1,0))))</f>
        <v/>
      </c>
      <c r="I174" s="29" t="str">
        <f aca="false">IF(D174="","",IF(G174&gt;=IF(F174="Fixed-term",Calculator!$B$13,Calculator!$B$12),"Yes","No"))</f>
        <v/>
      </c>
      <c r="J174" s="30" t="str">
        <f aca="false">IF(D174="","",ROUND(MIN(Calculator!$B$16,E174*Calculator!$B$14/Calculator!$B$15*H174),0))</f>
        <v/>
      </c>
      <c r="K174" s="24" t="str">
        <f aca="false">IF(D174="","",IF(I174="Yes",J174,0))</f>
        <v/>
      </c>
      <c r="L174" s="31" t="str">
        <f aca="false">IF(D174="","",IF(I174="Yes","",ROUND(IF(F174="Fixed-term",Calculator!$B$13,Calculator!$B$12)-G174,2)))</f>
        <v/>
      </c>
      <c r="M174" s="29" t="str">
        <f aca="false">IF(D174="","",IF(E174*Calculator!$B$14/Calculator!$B$15*H174&gt;Calculator!$B$16,"Yes",""))</f>
        <v/>
      </c>
    </row>
    <row r="175" customFormat="false" ht="15" hidden="false" customHeight="true" outlineLevel="0" collapsed="false">
      <c r="A175" s="32"/>
      <c r="B175" s="32"/>
      <c r="C175" s="33"/>
      <c r="D175" s="33"/>
      <c r="E175" s="34"/>
      <c r="F175" s="32"/>
      <c r="G175" s="23" t="str">
        <f aca="false">IF(D175="","",ROUND(($B$3+1-D175)/365.25,2))</f>
        <v/>
      </c>
      <c r="H175" s="23" t="str">
        <f aca="false">IF(D175="","",IF(F175="Fixed-term",G175,DATEDIF(D175,$B$3+1,"y")+IF(DATEDIF(D175,$B$3+1,"ym")&gt;6,1,IF(AND(DATEDIF(D175,$B$3+1,"ym")=6,DATEDIF(D175,$B$3+1,"md")&gt;0),1,0))))</f>
        <v/>
      </c>
      <c r="I175" s="29" t="str">
        <f aca="false">IF(D175="","",IF(G175&gt;=IF(F175="Fixed-term",Calculator!$B$13,Calculator!$B$12),"Yes","No"))</f>
        <v/>
      </c>
      <c r="J175" s="30" t="str">
        <f aca="false">IF(D175="","",ROUND(MIN(Calculator!$B$16,E175*Calculator!$B$14/Calculator!$B$15*H175),0))</f>
        <v/>
      </c>
      <c r="K175" s="24" t="str">
        <f aca="false">IF(D175="","",IF(I175="Yes",J175,0))</f>
        <v/>
      </c>
      <c r="L175" s="31" t="str">
        <f aca="false">IF(D175="","",IF(I175="Yes","",ROUND(IF(F175="Fixed-term",Calculator!$B$13,Calculator!$B$12)-G175,2)))</f>
        <v/>
      </c>
      <c r="M175" s="29" t="str">
        <f aca="false">IF(D175="","",IF(E175*Calculator!$B$14/Calculator!$B$15*H175&gt;Calculator!$B$16,"Yes",""))</f>
        <v/>
      </c>
    </row>
    <row r="176" customFormat="false" ht="15" hidden="false" customHeight="true" outlineLevel="0" collapsed="false">
      <c r="A176" s="32"/>
      <c r="B176" s="32"/>
      <c r="C176" s="33"/>
      <c r="D176" s="33"/>
      <c r="E176" s="34"/>
      <c r="F176" s="32"/>
      <c r="G176" s="23" t="str">
        <f aca="false">IF(D176="","",ROUND(($B$3+1-D176)/365.25,2))</f>
        <v/>
      </c>
      <c r="H176" s="23" t="str">
        <f aca="false">IF(D176="","",IF(F176="Fixed-term",G176,DATEDIF(D176,$B$3+1,"y")+IF(DATEDIF(D176,$B$3+1,"ym")&gt;6,1,IF(AND(DATEDIF(D176,$B$3+1,"ym")=6,DATEDIF(D176,$B$3+1,"md")&gt;0),1,0))))</f>
        <v/>
      </c>
      <c r="I176" s="29" t="str">
        <f aca="false">IF(D176="","",IF(G176&gt;=IF(F176="Fixed-term",Calculator!$B$13,Calculator!$B$12),"Yes","No"))</f>
        <v/>
      </c>
      <c r="J176" s="30" t="str">
        <f aca="false">IF(D176="","",ROUND(MIN(Calculator!$B$16,E176*Calculator!$B$14/Calculator!$B$15*H176),0))</f>
        <v/>
      </c>
      <c r="K176" s="24" t="str">
        <f aca="false">IF(D176="","",IF(I176="Yes",J176,0))</f>
        <v/>
      </c>
      <c r="L176" s="31" t="str">
        <f aca="false">IF(D176="","",IF(I176="Yes","",ROUND(IF(F176="Fixed-term",Calculator!$B$13,Calculator!$B$12)-G176,2)))</f>
        <v/>
      </c>
      <c r="M176" s="29" t="str">
        <f aca="false">IF(D176="","",IF(E176*Calculator!$B$14/Calculator!$B$15*H176&gt;Calculator!$B$16,"Yes",""))</f>
        <v/>
      </c>
    </row>
    <row r="177" customFormat="false" ht="15" hidden="false" customHeight="true" outlineLevel="0" collapsed="false">
      <c r="A177" s="32"/>
      <c r="B177" s="32"/>
      <c r="C177" s="33"/>
      <c r="D177" s="33"/>
      <c r="E177" s="34"/>
      <c r="F177" s="32"/>
      <c r="G177" s="23" t="str">
        <f aca="false">IF(D177="","",ROUND(($B$3+1-D177)/365.25,2))</f>
        <v/>
      </c>
      <c r="H177" s="23" t="str">
        <f aca="false">IF(D177="","",IF(F177="Fixed-term",G177,DATEDIF(D177,$B$3+1,"y")+IF(DATEDIF(D177,$B$3+1,"ym")&gt;6,1,IF(AND(DATEDIF(D177,$B$3+1,"ym")=6,DATEDIF(D177,$B$3+1,"md")&gt;0),1,0))))</f>
        <v/>
      </c>
      <c r="I177" s="29" t="str">
        <f aca="false">IF(D177="","",IF(G177&gt;=IF(F177="Fixed-term",Calculator!$B$13,Calculator!$B$12),"Yes","No"))</f>
        <v/>
      </c>
      <c r="J177" s="30" t="str">
        <f aca="false">IF(D177="","",ROUND(MIN(Calculator!$B$16,E177*Calculator!$B$14/Calculator!$B$15*H177),0))</f>
        <v/>
      </c>
      <c r="K177" s="24" t="str">
        <f aca="false">IF(D177="","",IF(I177="Yes",J177,0))</f>
        <v/>
      </c>
      <c r="L177" s="31" t="str">
        <f aca="false">IF(D177="","",IF(I177="Yes","",ROUND(IF(F177="Fixed-term",Calculator!$B$13,Calculator!$B$12)-G177,2)))</f>
        <v/>
      </c>
      <c r="M177" s="29" t="str">
        <f aca="false">IF(D177="","",IF(E177*Calculator!$B$14/Calculator!$B$15*H177&gt;Calculator!$B$16,"Yes",""))</f>
        <v/>
      </c>
    </row>
    <row r="178" customFormat="false" ht="15" hidden="false" customHeight="true" outlineLevel="0" collapsed="false">
      <c r="A178" s="32"/>
      <c r="B178" s="32"/>
      <c r="C178" s="33"/>
      <c r="D178" s="33"/>
      <c r="E178" s="34"/>
      <c r="F178" s="32"/>
      <c r="G178" s="23" t="str">
        <f aca="false">IF(D178="","",ROUND(($B$3+1-D178)/365.25,2))</f>
        <v/>
      </c>
      <c r="H178" s="23" t="str">
        <f aca="false">IF(D178="","",IF(F178="Fixed-term",G178,DATEDIF(D178,$B$3+1,"y")+IF(DATEDIF(D178,$B$3+1,"ym")&gt;6,1,IF(AND(DATEDIF(D178,$B$3+1,"ym")=6,DATEDIF(D178,$B$3+1,"md")&gt;0),1,0))))</f>
        <v/>
      </c>
      <c r="I178" s="29" t="str">
        <f aca="false">IF(D178="","",IF(G178&gt;=IF(F178="Fixed-term",Calculator!$B$13,Calculator!$B$12),"Yes","No"))</f>
        <v/>
      </c>
      <c r="J178" s="30" t="str">
        <f aca="false">IF(D178="","",ROUND(MIN(Calculator!$B$16,E178*Calculator!$B$14/Calculator!$B$15*H178),0))</f>
        <v/>
      </c>
      <c r="K178" s="24" t="str">
        <f aca="false">IF(D178="","",IF(I178="Yes",J178,0))</f>
        <v/>
      </c>
      <c r="L178" s="31" t="str">
        <f aca="false">IF(D178="","",IF(I178="Yes","",ROUND(IF(F178="Fixed-term",Calculator!$B$13,Calculator!$B$12)-G178,2)))</f>
        <v/>
      </c>
      <c r="M178" s="29" t="str">
        <f aca="false">IF(D178="","",IF(E178*Calculator!$B$14/Calculator!$B$15*H178&gt;Calculator!$B$16,"Yes",""))</f>
        <v/>
      </c>
    </row>
    <row r="179" customFormat="false" ht="15" hidden="false" customHeight="true" outlineLevel="0" collapsed="false">
      <c r="A179" s="32"/>
      <c r="B179" s="32"/>
      <c r="C179" s="33"/>
      <c r="D179" s="33"/>
      <c r="E179" s="34"/>
      <c r="F179" s="32"/>
      <c r="G179" s="23" t="str">
        <f aca="false">IF(D179="","",ROUND(($B$3+1-D179)/365.25,2))</f>
        <v/>
      </c>
      <c r="H179" s="23" t="str">
        <f aca="false">IF(D179="","",IF(F179="Fixed-term",G179,DATEDIF(D179,$B$3+1,"y")+IF(DATEDIF(D179,$B$3+1,"ym")&gt;6,1,IF(AND(DATEDIF(D179,$B$3+1,"ym")=6,DATEDIF(D179,$B$3+1,"md")&gt;0),1,0))))</f>
        <v/>
      </c>
      <c r="I179" s="29" t="str">
        <f aca="false">IF(D179="","",IF(G179&gt;=IF(F179="Fixed-term",Calculator!$B$13,Calculator!$B$12),"Yes","No"))</f>
        <v/>
      </c>
      <c r="J179" s="30" t="str">
        <f aca="false">IF(D179="","",ROUND(MIN(Calculator!$B$16,E179*Calculator!$B$14/Calculator!$B$15*H179),0))</f>
        <v/>
      </c>
      <c r="K179" s="24" t="str">
        <f aca="false">IF(D179="","",IF(I179="Yes",J179,0))</f>
        <v/>
      </c>
      <c r="L179" s="31" t="str">
        <f aca="false">IF(D179="","",IF(I179="Yes","",ROUND(IF(F179="Fixed-term",Calculator!$B$13,Calculator!$B$12)-G179,2)))</f>
        <v/>
      </c>
      <c r="M179" s="29" t="str">
        <f aca="false">IF(D179="","",IF(E179*Calculator!$B$14/Calculator!$B$15*H179&gt;Calculator!$B$16,"Yes",""))</f>
        <v/>
      </c>
    </row>
    <row r="180" customFormat="false" ht="15" hidden="false" customHeight="true" outlineLevel="0" collapsed="false">
      <c r="A180" s="32"/>
      <c r="B180" s="32"/>
      <c r="C180" s="33"/>
      <c r="D180" s="33"/>
      <c r="E180" s="34"/>
      <c r="F180" s="32"/>
      <c r="G180" s="23" t="str">
        <f aca="false">IF(D180="","",ROUND(($B$3+1-D180)/365.25,2))</f>
        <v/>
      </c>
      <c r="H180" s="23" t="str">
        <f aca="false">IF(D180="","",IF(F180="Fixed-term",G180,DATEDIF(D180,$B$3+1,"y")+IF(DATEDIF(D180,$B$3+1,"ym")&gt;6,1,IF(AND(DATEDIF(D180,$B$3+1,"ym")=6,DATEDIF(D180,$B$3+1,"md")&gt;0),1,0))))</f>
        <v/>
      </c>
      <c r="I180" s="29" t="str">
        <f aca="false">IF(D180="","",IF(G180&gt;=IF(F180="Fixed-term",Calculator!$B$13,Calculator!$B$12),"Yes","No"))</f>
        <v/>
      </c>
      <c r="J180" s="30" t="str">
        <f aca="false">IF(D180="","",ROUND(MIN(Calculator!$B$16,E180*Calculator!$B$14/Calculator!$B$15*H180),0))</f>
        <v/>
      </c>
      <c r="K180" s="24" t="str">
        <f aca="false">IF(D180="","",IF(I180="Yes",J180,0))</f>
        <v/>
      </c>
      <c r="L180" s="31" t="str">
        <f aca="false">IF(D180="","",IF(I180="Yes","",ROUND(IF(F180="Fixed-term",Calculator!$B$13,Calculator!$B$12)-G180,2)))</f>
        <v/>
      </c>
      <c r="M180" s="29" t="str">
        <f aca="false">IF(D180="","",IF(E180*Calculator!$B$14/Calculator!$B$15*H180&gt;Calculator!$B$16,"Yes",""))</f>
        <v/>
      </c>
    </row>
    <row r="181" customFormat="false" ht="15" hidden="false" customHeight="true" outlineLevel="0" collapsed="false">
      <c r="A181" s="32"/>
      <c r="B181" s="32"/>
      <c r="C181" s="33"/>
      <c r="D181" s="33"/>
      <c r="E181" s="34"/>
      <c r="F181" s="32"/>
      <c r="G181" s="23" t="str">
        <f aca="false">IF(D181="","",ROUND(($B$3+1-D181)/365.25,2))</f>
        <v/>
      </c>
      <c r="H181" s="23" t="str">
        <f aca="false">IF(D181="","",IF(F181="Fixed-term",G181,DATEDIF(D181,$B$3+1,"y")+IF(DATEDIF(D181,$B$3+1,"ym")&gt;6,1,IF(AND(DATEDIF(D181,$B$3+1,"ym")=6,DATEDIF(D181,$B$3+1,"md")&gt;0),1,0))))</f>
        <v/>
      </c>
      <c r="I181" s="29" t="str">
        <f aca="false">IF(D181="","",IF(G181&gt;=IF(F181="Fixed-term",Calculator!$B$13,Calculator!$B$12),"Yes","No"))</f>
        <v/>
      </c>
      <c r="J181" s="30" t="str">
        <f aca="false">IF(D181="","",ROUND(MIN(Calculator!$B$16,E181*Calculator!$B$14/Calculator!$B$15*H181),0))</f>
        <v/>
      </c>
      <c r="K181" s="24" t="str">
        <f aca="false">IF(D181="","",IF(I181="Yes",J181,0))</f>
        <v/>
      </c>
      <c r="L181" s="31" t="str">
        <f aca="false">IF(D181="","",IF(I181="Yes","",ROUND(IF(F181="Fixed-term",Calculator!$B$13,Calculator!$B$12)-G181,2)))</f>
        <v/>
      </c>
      <c r="M181" s="29" t="str">
        <f aca="false">IF(D181="","",IF(E181*Calculator!$B$14/Calculator!$B$15*H181&gt;Calculator!$B$16,"Yes",""))</f>
        <v/>
      </c>
    </row>
    <row r="182" customFormat="false" ht="15" hidden="false" customHeight="true" outlineLevel="0" collapsed="false">
      <c r="A182" s="32"/>
      <c r="B182" s="32"/>
      <c r="C182" s="33"/>
      <c r="D182" s="33"/>
      <c r="E182" s="34"/>
      <c r="F182" s="32"/>
      <c r="G182" s="23" t="str">
        <f aca="false">IF(D182="","",ROUND(($B$3+1-D182)/365.25,2))</f>
        <v/>
      </c>
      <c r="H182" s="23" t="str">
        <f aca="false">IF(D182="","",IF(F182="Fixed-term",G182,DATEDIF(D182,$B$3+1,"y")+IF(DATEDIF(D182,$B$3+1,"ym")&gt;6,1,IF(AND(DATEDIF(D182,$B$3+1,"ym")=6,DATEDIF(D182,$B$3+1,"md")&gt;0),1,0))))</f>
        <v/>
      </c>
      <c r="I182" s="29" t="str">
        <f aca="false">IF(D182="","",IF(G182&gt;=IF(F182="Fixed-term",Calculator!$B$13,Calculator!$B$12),"Yes","No"))</f>
        <v/>
      </c>
      <c r="J182" s="30" t="str">
        <f aca="false">IF(D182="","",ROUND(MIN(Calculator!$B$16,E182*Calculator!$B$14/Calculator!$B$15*H182),0))</f>
        <v/>
      </c>
      <c r="K182" s="24" t="str">
        <f aca="false">IF(D182="","",IF(I182="Yes",J182,0))</f>
        <v/>
      </c>
      <c r="L182" s="31" t="str">
        <f aca="false">IF(D182="","",IF(I182="Yes","",ROUND(IF(F182="Fixed-term",Calculator!$B$13,Calculator!$B$12)-G182,2)))</f>
        <v/>
      </c>
      <c r="M182" s="29" t="str">
        <f aca="false">IF(D182="","",IF(E182*Calculator!$B$14/Calculator!$B$15*H182&gt;Calculator!$B$16,"Yes",""))</f>
        <v/>
      </c>
    </row>
    <row r="183" customFormat="false" ht="15" hidden="false" customHeight="true" outlineLevel="0" collapsed="false">
      <c r="A183" s="32"/>
      <c r="B183" s="32"/>
      <c r="C183" s="33"/>
      <c r="D183" s="33"/>
      <c r="E183" s="34"/>
      <c r="F183" s="32"/>
      <c r="G183" s="23" t="str">
        <f aca="false">IF(D183="","",ROUND(($B$3+1-D183)/365.25,2))</f>
        <v/>
      </c>
      <c r="H183" s="23" t="str">
        <f aca="false">IF(D183="","",IF(F183="Fixed-term",G183,DATEDIF(D183,$B$3+1,"y")+IF(DATEDIF(D183,$B$3+1,"ym")&gt;6,1,IF(AND(DATEDIF(D183,$B$3+1,"ym")=6,DATEDIF(D183,$B$3+1,"md")&gt;0),1,0))))</f>
        <v/>
      </c>
      <c r="I183" s="29" t="str">
        <f aca="false">IF(D183="","",IF(G183&gt;=IF(F183="Fixed-term",Calculator!$B$13,Calculator!$B$12),"Yes","No"))</f>
        <v/>
      </c>
      <c r="J183" s="30" t="str">
        <f aca="false">IF(D183="","",ROUND(MIN(Calculator!$B$16,E183*Calculator!$B$14/Calculator!$B$15*H183),0))</f>
        <v/>
      </c>
      <c r="K183" s="24" t="str">
        <f aca="false">IF(D183="","",IF(I183="Yes",J183,0))</f>
        <v/>
      </c>
      <c r="L183" s="31" t="str">
        <f aca="false">IF(D183="","",IF(I183="Yes","",ROUND(IF(F183="Fixed-term",Calculator!$B$13,Calculator!$B$12)-G183,2)))</f>
        <v/>
      </c>
      <c r="M183" s="29" t="str">
        <f aca="false">IF(D183="","",IF(E183*Calculator!$B$14/Calculator!$B$15*H183&gt;Calculator!$B$16,"Yes",""))</f>
        <v/>
      </c>
    </row>
    <row r="184" customFormat="false" ht="15" hidden="false" customHeight="true" outlineLevel="0" collapsed="false">
      <c r="A184" s="32"/>
      <c r="B184" s="32"/>
      <c r="C184" s="33"/>
      <c r="D184" s="33"/>
      <c r="E184" s="34"/>
      <c r="F184" s="32"/>
      <c r="G184" s="23" t="str">
        <f aca="false">IF(D184="","",ROUND(($B$3+1-D184)/365.25,2))</f>
        <v/>
      </c>
      <c r="H184" s="23" t="str">
        <f aca="false">IF(D184="","",IF(F184="Fixed-term",G184,DATEDIF(D184,$B$3+1,"y")+IF(DATEDIF(D184,$B$3+1,"ym")&gt;6,1,IF(AND(DATEDIF(D184,$B$3+1,"ym")=6,DATEDIF(D184,$B$3+1,"md")&gt;0),1,0))))</f>
        <v/>
      </c>
      <c r="I184" s="29" t="str">
        <f aca="false">IF(D184="","",IF(G184&gt;=IF(F184="Fixed-term",Calculator!$B$13,Calculator!$B$12),"Yes","No"))</f>
        <v/>
      </c>
      <c r="J184" s="30" t="str">
        <f aca="false">IF(D184="","",ROUND(MIN(Calculator!$B$16,E184*Calculator!$B$14/Calculator!$B$15*H184),0))</f>
        <v/>
      </c>
      <c r="K184" s="24" t="str">
        <f aca="false">IF(D184="","",IF(I184="Yes",J184,0))</f>
        <v/>
      </c>
      <c r="L184" s="31" t="str">
        <f aca="false">IF(D184="","",IF(I184="Yes","",ROUND(IF(F184="Fixed-term",Calculator!$B$13,Calculator!$B$12)-G184,2)))</f>
        <v/>
      </c>
      <c r="M184" s="29" t="str">
        <f aca="false">IF(D184="","",IF(E184*Calculator!$B$14/Calculator!$B$15*H184&gt;Calculator!$B$16,"Yes",""))</f>
        <v/>
      </c>
    </row>
    <row r="185" customFormat="false" ht="15" hidden="false" customHeight="true" outlineLevel="0" collapsed="false">
      <c r="A185" s="32"/>
      <c r="B185" s="32"/>
      <c r="C185" s="33"/>
      <c r="D185" s="33"/>
      <c r="E185" s="34"/>
      <c r="F185" s="32"/>
      <c r="G185" s="23" t="str">
        <f aca="false">IF(D185="","",ROUND(($B$3+1-D185)/365.25,2))</f>
        <v/>
      </c>
      <c r="H185" s="23" t="str">
        <f aca="false">IF(D185="","",IF(F185="Fixed-term",G185,DATEDIF(D185,$B$3+1,"y")+IF(DATEDIF(D185,$B$3+1,"ym")&gt;6,1,IF(AND(DATEDIF(D185,$B$3+1,"ym")=6,DATEDIF(D185,$B$3+1,"md")&gt;0),1,0))))</f>
        <v/>
      </c>
      <c r="I185" s="29" t="str">
        <f aca="false">IF(D185="","",IF(G185&gt;=IF(F185="Fixed-term",Calculator!$B$13,Calculator!$B$12),"Yes","No"))</f>
        <v/>
      </c>
      <c r="J185" s="30" t="str">
        <f aca="false">IF(D185="","",ROUND(MIN(Calculator!$B$16,E185*Calculator!$B$14/Calculator!$B$15*H185),0))</f>
        <v/>
      </c>
      <c r="K185" s="24" t="str">
        <f aca="false">IF(D185="","",IF(I185="Yes",J185,0))</f>
        <v/>
      </c>
      <c r="L185" s="31" t="str">
        <f aca="false">IF(D185="","",IF(I185="Yes","",ROUND(IF(F185="Fixed-term",Calculator!$B$13,Calculator!$B$12)-G185,2)))</f>
        <v/>
      </c>
      <c r="M185" s="29" t="str">
        <f aca="false">IF(D185="","",IF(E185*Calculator!$B$14/Calculator!$B$15*H185&gt;Calculator!$B$16,"Yes",""))</f>
        <v/>
      </c>
    </row>
    <row r="186" customFormat="false" ht="15" hidden="false" customHeight="true" outlineLevel="0" collapsed="false">
      <c r="A186" s="32"/>
      <c r="B186" s="32"/>
      <c r="C186" s="33"/>
      <c r="D186" s="33"/>
      <c r="E186" s="34"/>
      <c r="F186" s="32"/>
      <c r="G186" s="23" t="str">
        <f aca="false">IF(D186="","",ROUND(($B$3+1-D186)/365.25,2))</f>
        <v/>
      </c>
      <c r="H186" s="23" t="str">
        <f aca="false">IF(D186="","",IF(F186="Fixed-term",G186,DATEDIF(D186,$B$3+1,"y")+IF(DATEDIF(D186,$B$3+1,"ym")&gt;6,1,IF(AND(DATEDIF(D186,$B$3+1,"ym")=6,DATEDIF(D186,$B$3+1,"md")&gt;0),1,0))))</f>
        <v/>
      </c>
      <c r="I186" s="29" t="str">
        <f aca="false">IF(D186="","",IF(G186&gt;=IF(F186="Fixed-term",Calculator!$B$13,Calculator!$B$12),"Yes","No"))</f>
        <v/>
      </c>
      <c r="J186" s="30" t="str">
        <f aca="false">IF(D186="","",ROUND(MIN(Calculator!$B$16,E186*Calculator!$B$14/Calculator!$B$15*H186),0))</f>
        <v/>
      </c>
      <c r="K186" s="24" t="str">
        <f aca="false">IF(D186="","",IF(I186="Yes",J186,0))</f>
        <v/>
      </c>
      <c r="L186" s="31" t="str">
        <f aca="false">IF(D186="","",IF(I186="Yes","",ROUND(IF(F186="Fixed-term",Calculator!$B$13,Calculator!$B$12)-G186,2)))</f>
        <v/>
      </c>
      <c r="M186" s="29" t="str">
        <f aca="false">IF(D186="","",IF(E186*Calculator!$B$14/Calculator!$B$15*H186&gt;Calculator!$B$16,"Yes",""))</f>
        <v/>
      </c>
    </row>
    <row r="187" customFormat="false" ht="15" hidden="false" customHeight="true" outlineLevel="0" collapsed="false">
      <c r="A187" s="32"/>
      <c r="B187" s="32"/>
      <c r="C187" s="33"/>
      <c r="D187" s="33"/>
      <c r="E187" s="34"/>
      <c r="F187" s="32"/>
      <c r="G187" s="23" t="str">
        <f aca="false">IF(D187="","",ROUND(($B$3+1-D187)/365.25,2))</f>
        <v/>
      </c>
      <c r="H187" s="23" t="str">
        <f aca="false">IF(D187="","",IF(F187="Fixed-term",G187,DATEDIF(D187,$B$3+1,"y")+IF(DATEDIF(D187,$B$3+1,"ym")&gt;6,1,IF(AND(DATEDIF(D187,$B$3+1,"ym")=6,DATEDIF(D187,$B$3+1,"md")&gt;0),1,0))))</f>
        <v/>
      </c>
      <c r="I187" s="29" t="str">
        <f aca="false">IF(D187="","",IF(G187&gt;=IF(F187="Fixed-term",Calculator!$B$13,Calculator!$B$12),"Yes","No"))</f>
        <v/>
      </c>
      <c r="J187" s="30" t="str">
        <f aca="false">IF(D187="","",ROUND(MIN(Calculator!$B$16,E187*Calculator!$B$14/Calculator!$B$15*H187),0))</f>
        <v/>
      </c>
      <c r="K187" s="24" t="str">
        <f aca="false">IF(D187="","",IF(I187="Yes",J187,0))</f>
        <v/>
      </c>
      <c r="L187" s="31" t="str">
        <f aca="false">IF(D187="","",IF(I187="Yes","",ROUND(IF(F187="Fixed-term",Calculator!$B$13,Calculator!$B$12)-G187,2)))</f>
        <v/>
      </c>
      <c r="M187" s="29" t="str">
        <f aca="false">IF(D187="","",IF(E187*Calculator!$B$14/Calculator!$B$15*H187&gt;Calculator!$B$16,"Yes",""))</f>
        <v/>
      </c>
    </row>
    <row r="188" customFormat="false" ht="15" hidden="false" customHeight="true" outlineLevel="0" collapsed="false">
      <c r="A188" s="32"/>
      <c r="B188" s="32"/>
      <c r="C188" s="33"/>
      <c r="D188" s="33"/>
      <c r="E188" s="34"/>
      <c r="F188" s="32"/>
      <c r="G188" s="23" t="str">
        <f aca="false">IF(D188="","",ROUND(($B$3+1-D188)/365.25,2))</f>
        <v/>
      </c>
      <c r="H188" s="23" t="str">
        <f aca="false">IF(D188="","",IF(F188="Fixed-term",G188,DATEDIF(D188,$B$3+1,"y")+IF(DATEDIF(D188,$B$3+1,"ym")&gt;6,1,IF(AND(DATEDIF(D188,$B$3+1,"ym")=6,DATEDIF(D188,$B$3+1,"md")&gt;0),1,0))))</f>
        <v/>
      </c>
      <c r="I188" s="29" t="str">
        <f aca="false">IF(D188="","",IF(G188&gt;=IF(F188="Fixed-term",Calculator!$B$13,Calculator!$B$12),"Yes","No"))</f>
        <v/>
      </c>
      <c r="J188" s="30" t="str">
        <f aca="false">IF(D188="","",ROUND(MIN(Calculator!$B$16,E188*Calculator!$B$14/Calculator!$B$15*H188),0))</f>
        <v/>
      </c>
      <c r="K188" s="24" t="str">
        <f aca="false">IF(D188="","",IF(I188="Yes",J188,0))</f>
        <v/>
      </c>
      <c r="L188" s="31" t="str">
        <f aca="false">IF(D188="","",IF(I188="Yes","",ROUND(IF(F188="Fixed-term",Calculator!$B$13,Calculator!$B$12)-G188,2)))</f>
        <v/>
      </c>
      <c r="M188" s="29" t="str">
        <f aca="false">IF(D188="","",IF(E188*Calculator!$B$14/Calculator!$B$15*H188&gt;Calculator!$B$16,"Yes",""))</f>
        <v/>
      </c>
    </row>
    <row r="189" customFormat="false" ht="15" hidden="false" customHeight="true" outlineLevel="0" collapsed="false">
      <c r="A189" s="32"/>
      <c r="B189" s="32"/>
      <c r="C189" s="33"/>
      <c r="D189" s="33"/>
      <c r="E189" s="34"/>
      <c r="F189" s="32"/>
      <c r="G189" s="23" t="str">
        <f aca="false">IF(D189="","",ROUND(($B$3+1-D189)/365.25,2))</f>
        <v/>
      </c>
      <c r="H189" s="23" t="str">
        <f aca="false">IF(D189="","",IF(F189="Fixed-term",G189,DATEDIF(D189,$B$3+1,"y")+IF(DATEDIF(D189,$B$3+1,"ym")&gt;6,1,IF(AND(DATEDIF(D189,$B$3+1,"ym")=6,DATEDIF(D189,$B$3+1,"md")&gt;0),1,0))))</f>
        <v/>
      </c>
      <c r="I189" s="29" t="str">
        <f aca="false">IF(D189="","",IF(G189&gt;=IF(F189="Fixed-term",Calculator!$B$13,Calculator!$B$12),"Yes","No"))</f>
        <v/>
      </c>
      <c r="J189" s="30" t="str">
        <f aca="false">IF(D189="","",ROUND(MIN(Calculator!$B$16,E189*Calculator!$B$14/Calculator!$B$15*H189),0))</f>
        <v/>
      </c>
      <c r="K189" s="24" t="str">
        <f aca="false">IF(D189="","",IF(I189="Yes",J189,0))</f>
        <v/>
      </c>
      <c r="L189" s="31" t="str">
        <f aca="false">IF(D189="","",IF(I189="Yes","",ROUND(IF(F189="Fixed-term",Calculator!$B$13,Calculator!$B$12)-G189,2)))</f>
        <v/>
      </c>
      <c r="M189" s="29" t="str">
        <f aca="false">IF(D189="","",IF(E189*Calculator!$B$14/Calculator!$B$15*H189&gt;Calculator!$B$16,"Yes",""))</f>
        <v/>
      </c>
    </row>
    <row r="190" customFormat="false" ht="15" hidden="false" customHeight="true" outlineLevel="0" collapsed="false">
      <c r="A190" s="32"/>
      <c r="B190" s="32"/>
      <c r="C190" s="33"/>
      <c r="D190" s="33"/>
      <c r="E190" s="34"/>
      <c r="F190" s="32"/>
      <c r="G190" s="23" t="str">
        <f aca="false">IF(D190="","",ROUND(($B$3+1-D190)/365.25,2))</f>
        <v/>
      </c>
      <c r="H190" s="23" t="str">
        <f aca="false">IF(D190="","",IF(F190="Fixed-term",G190,DATEDIF(D190,$B$3+1,"y")+IF(DATEDIF(D190,$B$3+1,"ym")&gt;6,1,IF(AND(DATEDIF(D190,$B$3+1,"ym")=6,DATEDIF(D190,$B$3+1,"md")&gt;0),1,0))))</f>
        <v/>
      </c>
      <c r="I190" s="29" t="str">
        <f aca="false">IF(D190="","",IF(G190&gt;=IF(F190="Fixed-term",Calculator!$B$13,Calculator!$B$12),"Yes","No"))</f>
        <v/>
      </c>
      <c r="J190" s="30" t="str">
        <f aca="false">IF(D190="","",ROUND(MIN(Calculator!$B$16,E190*Calculator!$B$14/Calculator!$B$15*H190),0))</f>
        <v/>
      </c>
      <c r="K190" s="24" t="str">
        <f aca="false">IF(D190="","",IF(I190="Yes",J190,0))</f>
        <v/>
      </c>
      <c r="L190" s="31" t="str">
        <f aca="false">IF(D190="","",IF(I190="Yes","",ROUND(IF(F190="Fixed-term",Calculator!$B$13,Calculator!$B$12)-G190,2)))</f>
        <v/>
      </c>
      <c r="M190" s="29" t="str">
        <f aca="false">IF(D190="","",IF(E190*Calculator!$B$14/Calculator!$B$15*H190&gt;Calculator!$B$16,"Yes",""))</f>
        <v/>
      </c>
    </row>
    <row r="191" customFormat="false" ht="15" hidden="false" customHeight="true" outlineLevel="0" collapsed="false">
      <c r="A191" s="32"/>
      <c r="B191" s="32"/>
      <c r="C191" s="33"/>
      <c r="D191" s="33"/>
      <c r="E191" s="34"/>
      <c r="F191" s="32"/>
      <c r="G191" s="23" t="str">
        <f aca="false">IF(D191="","",ROUND(($B$3+1-D191)/365.25,2))</f>
        <v/>
      </c>
      <c r="H191" s="23" t="str">
        <f aca="false">IF(D191="","",IF(F191="Fixed-term",G191,DATEDIF(D191,$B$3+1,"y")+IF(DATEDIF(D191,$B$3+1,"ym")&gt;6,1,IF(AND(DATEDIF(D191,$B$3+1,"ym")=6,DATEDIF(D191,$B$3+1,"md")&gt;0),1,0))))</f>
        <v/>
      </c>
      <c r="I191" s="29" t="str">
        <f aca="false">IF(D191="","",IF(G191&gt;=IF(F191="Fixed-term",Calculator!$B$13,Calculator!$B$12),"Yes","No"))</f>
        <v/>
      </c>
      <c r="J191" s="30" t="str">
        <f aca="false">IF(D191="","",ROUND(MIN(Calculator!$B$16,E191*Calculator!$B$14/Calculator!$B$15*H191),0))</f>
        <v/>
      </c>
      <c r="K191" s="24" t="str">
        <f aca="false">IF(D191="","",IF(I191="Yes",J191,0))</f>
        <v/>
      </c>
      <c r="L191" s="31" t="str">
        <f aca="false">IF(D191="","",IF(I191="Yes","",ROUND(IF(F191="Fixed-term",Calculator!$B$13,Calculator!$B$12)-G191,2)))</f>
        <v/>
      </c>
      <c r="M191" s="29" t="str">
        <f aca="false">IF(D191="","",IF(E191*Calculator!$B$14/Calculator!$B$15*H191&gt;Calculator!$B$16,"Yes",""))</f>
        <v/>
      </c>
    </row>
    <row r="192" customFormat="false" ht="15" hidden="false" customHeight="true" outlineLevel="0" collapsed="false">
      <c r="A192" s="32"/>
      <c r="B192" s="32"/>
      <c r="C192" s="33"/>
      <c r="D192" s="33"/>
      <c r="E192" s="34"/>
      <c r="F192" s="32"/>
      <c r="G192" s="23" t="str">
        <f aca="false">IF(D192="","",ROUND(($B$3+1-D192)/365.25,2))</f>
        <v/>
      </c>
      <c r="H192" s="23" t="str">
        <f aca="false">IF(D192="","",IF(F192="Fixed-term",G192,DATEDIF(D192,$B$3+1,"y")+IF(DATEDIF(D192,$B$3+1,"ym")&gt;6,1,IF(AND(DATEDIF(D192,$B$3+1,"ym")=6,DATEDIF(D192,$B$3+1,"md")&gt;0),1,0))))</f>
        <v/>
      </c>
      <c r="I192" s="29" t="str">
        <f aca="false">IF(D192="","",IF(G192&gt;=IF(F192="Fixed-term",Calculator!$B$13,Calculator!$B$12),"Yes","No"))</f>
        <v/>
      </c>
      <c r="J192" s="30" t="str">
        <f aca="false">IF(D192="","",ROUND(MIN(Calculator!$B$16,E192*Calculator!$B$14/Calculator!$B$15*H192),0))</f>
        <v/>
      </c>
      <c r="K192" s="24" t="str">
        <f aca="false">IF(D192="","",IF(I192="Yes",J192,0))</f>
        <v/>
      </c>
      <c r="L192" s="31" t="str">
        <f aca="false">IF(D192="","",IF(I192="Yes","",ROUND(IF(F192="Fixed-term",Calculator!$B$13,Calculator!$B$12)-G192,2)))</f>
        <v/>
      </c>
      <c r="M192" s="29" t="str">
        <f aca="false">IF(D192="","",IF(E192*Calculator!$B$14/Calculator!$B$15*H192&gt;Calculator!$B$16,"Yes",""))</f>
        <v/>
      </c>
    </row>
    <row r="193" customFormat="false" ht="15" hidden="false" customHeight="true" outlineLevel="0" collapsed="false">
      <c r="A193" s="32"/>
      <c r="B193" s="32"/>
      <c r="C193" s="33"/>
      <c r="D193" s="33"/>
      <c r="E193" s="34"/>
      <c r="F193" s="32"/>
      <c r="G193" s="23" t="str">
        <f aca="false">IF(D193="","",ROUND(($B$3+1-D193)/365.25,2))</f>
        <v/>
      </c>
      <c r="H193" s="23" t="str">
        <f aca="false">IF(D193="","",IF(F193="Fixed-term",G193,DATEDIF(D193,$B$3+1,"y")+IF(DATEDIF(D193,$B$3+1,"ym")&gt;6,1,IF(AND(DATEDIF(D193,$B$3+1,"ym")=6,DATEDIF(D193,$B$3+1,"md")&gt;0),1,0))))</f>
        <v/>
      </c>
      <c r="I193" s="29" t="str">
        <f aca="false">IF(D193="","",IF(G193&gt;=IF(F193="Fixed-term",Calculator!$B$13,Calculator!$B$12),"Yes","No"))</f>
        <v/>
      </c>
      <c r="J193" s="30" t="str">
        <f aca="false">IF(D193="","",ROUND(MIN(Calculator!$B$16,E193*Calculator!$B$14/Calculator!$B$15*H193),0))</f>
        <v/>
      </c>
      <c r="K193" s="24" t="str">
        <f aca="false">IF(D193="","",IF(I193="Yes",J193,0))</f>
        <v/>
      </c>
      <c r="L193" s="31" t="str">
        <f aca="false">IF(D193="","",IF(I193="Yes","",ROUND(IF(F193="Fixed-term",Calculator!$B$13,Calculator!$B$12)-G193,2)))</f>
        <v/>
      </c>
      <c r="M193" s="29" t="str">
        <f aca="false">IF(D193="","",IF(E193*Calculator!$B$14/Calculator!$B$15*H193&gt;Calculator!$B$16,"Yes",""))</f>
        <v/>
      </c>
    </row>
    <row r="194" customFormat="false" ht="15" hidden="false" customHeight="true" outlineLevel="0" collapsed="false">
      <c r="A194" s="32"/>
      <c r="B194" s="32"/>
      <c r="C194" s="33"/>
      <c r="D194" s="33"/>
      <c r="E194" s="34"/>
      <c r="F194" s="32"/>
      <c r="G194" s="23" t="str">
        <f aca="false">IF(D194="","",ROUND(($B$3+1-D194)/365.25,2))</f>
        <v/>
      </c>
      <c r="H194" s="23" t="str">
        <f aca="false">IF(D194="","",IF(F194="Fixed-term",G194,DATEDIF(D194,$B$3+1,"y")+IF(DATEDIF(D194,$B$3+1,"ym")&gt;6,1,IF(AND(DATEDIF(D194,$B$3+1,"ym")=6,DATEDIF(D194,$B$3+1,"md")&gt;0),1,0))))</f>
        <v/>
      </c>
      <c r="I194" s="29" t="str">
        <f aca="false">IF(D194="","",IF(G194&gt;=IF(F194="Fixed-term",Calculator!$B$13,Calculator!$B$12),"Yes","No"))</f>
        <v/>
      </c>
      <c r="J194" s="30" t="str">
        <f aca="false">IF(D194="","",ROUND(MIN(Calculator!$B$16,E194*Calculator!$B$14/Calculator!$B$15*H194),0))</f>
        <v/>
      </c>
      <c r="K194" s="24" t="str">
        <f aca="false">IF(D194="","",IF(I194="Yes",J194,0))</f>
        <v/>
      </c>
      <c r="L194" s="31" t="str">
        <f aca="false">IF(D194="","",IF(I194="Yes","",ROUND(IF(F194="Fixed-term",Calculator!$B$13,Calculator!$B$12)-G194,2)))</f>
        <v/>
      </c>
      <c r="M194" s="29" t="str">
        <f aca="false">IF(D194="","",IF(E194*Calculator!$B$14/Calculator!$B$15*H194&gt;Calculator!$B$16,"Yes",""))</f>
        <v/>
      </c>
    </row>
    <row r="195" customFormat="false" ht="15" hidden="false" customHeight="true" outlineLevel="0" collapsed="false">
      <c r="A195" s="32"/>
      <c r="B195" s="32"/>
      <c r="C195" s="33"/>
      <c r="D195" s="33"/>
      <c r="E195" s="34"/>
      <c r="F195" s="32"/>
      <c r="G195" s="23" t="str">
        <f aca="false">IF(D195="","",ROUND(($B$3+1-D195)/365.25,2))</f>
        <v/>
      </c>
      <c r="H195" s="23" t="str">
        <f aca="false">IF(D195="","",IF(F195="Fixed-term",G195,DATEDIF(D195,$B$3+1,"y")+IF(DATEDIF(D195,$B$3+1,"ym")&gt;6,1,IF(AND(DATEDIF(D195,$B$3+1,"ym")=6,DATEDIF(D195,$B$3+1,"md")&gt;0),1,0))))</f>
        <v/>
      </c>
      <c r="I195" s="29" t="str">
        <f aca="false">IF(D195="","",IF(G195&gt;=IF(F195="Fixed-term",Calculator!$B$13,Calculator!$B$12),"Yes","No"))</f>
        <v/>
      </c>
      <c r="J195" s="30" t="str">
        <f aca="false">IF(D195="","",ROUND(MIN(Calculator!$B$16,E195*Calculator!$B$14/Calculator!$B$15*H195),0))</f>
        <v/>
      </c>
      <c r="K195" s="24" t="str">
        <f aca="false">IF(D195="","",IF(I195="Yes",J195,0))</f>
        <v/>
      </c>
      <c r="L195" s="31" t="str">
        <f aca="false">IF(D195="","",IF(I195="Yes","",ROUND(IF(F195="Fixed-term",Calculator!$B$13,Calculator!$B$12)-G195,2)))</f>
        <v/>
      </c>
      <c r="M195" s="29" t="str">
        <f aca="false">IF(D195="","",IF(E195*Calculator!$B$14/Calculator!$B$15*H195&gt;Calculator!$B$16,"Yes",""))</f>
        <v/>
      </c>
    </row>
    <row r="196" customFormat="false" ht="15" hidden="false" customHeight="true" outlineLevel="0" collapsed="false">
      <c r="A196" s="32"/>
      <c r="B196" s="32"/>
      <c r="C196" s="33"/>
      <c r="D196" s="33"/>
      <c r="E196" s="34"/>
      <c r="F196" s="32"/>
      <c r="G196" s="23" t="str">
        <f aca="false">IF(D196="","",ROUND(($B$3+1-D196)/365.25,2))</f>
        <v/>
      </c>
      <c r="H196" s="23" t="str">
        <f aca="false">IF(D196="","",IF(F196="Fixed-term",G196,DATEDIF(D196,$B$3+1,"y")+IF(DATEDIF(D196,$B$3+1,"ym")&gt;6,1,IF(AND(DATEDIF(D196,$B$3+1,"ym")=6,DATEDIF(D196,$B$3+1,"md")&gt;0),1,0))))</f>
        <v/>
      </c>
      <c r="I196" s="29" t="str">
        <f aca="false">IF(D196="","",IF(G196&gt;=IF(F196="Fixed-term",Calculator!$B$13,Calculator!$B$12),"Yes","No"))</f>
        <v/>
      </c>
      <c r="J196" s="30" t="str">
        <f aca="false">IF(D196="","",ROUND(MIN(Calculator!$B$16,E196*Calculator!$B$14/Calculator!$B$15*H196),0))</f>
        <v/>
      </c>
      <c r="K196" s="24" t="str">
        <f aca="false">IF(D196="","",IF(I196="Yes",J196,0))</f>
        <v/>
      </c>
      <c r="L196" s="31" t="str">
        <f aca="false">IF(D196="","",IF(I196="Yes","",ROUND(IF(F196="Fixed-term",Calculator!$B$13,Calculator!$B$12)-G196,2)))</f>
        <v/>
      </c>
      <c r="M196" s="29" t="str">
        <f aca="false">IF(D196="","",IF(E196*Calculator!$B$14/Calculator!$B$15*H196&gt;Calculator!$B$16,"Yes",""))</f>
        <v/>
      </c>
    </row>
    <row r="197" customFormat="false" ht="15" hidden="false" customHeight="true" outlineLevel="0" collapsed="false">
      <c r="A197" s="32"/>
      <c r="B197" s="32"/>
      <c r="C197" s="33"/>
      <c r="D197" s="33"/>
      <c r="E197" s="34"/>
      <c r="F197" s="32"/>
      <c r="G197" s="23" t="str">
        <f aca="false">IF(D197="","",ROUND(($B$3+1-D197)/365.25,2))</f>
        <v/>
      </c>
      <c r="H197" s="23" t="str">
        <f aca="false">IF(D197="","",IF(F197="Fixed-term",G197,DATEDIF(D197,$B$3+1,"y")+IF(DATEDIF(D197,$B$3+1,"ym")&gt;6,1,IF(AND(DATEDIF(D197,$B$3+1,"ym")=6,DATEDIF(D197,$B$3+1,"md")&gt;0),1,0))))</f>
        <v/>
      </c>
      <c r="I197" s="29" t="str">
        <f aca="false">IF(D197="","",IF(G197&gt;=IF(F197="Fixed-term",Calculator!$B$13,Calculator!$B$12),"Yes","No"))</f>
        <v/>
      </c>
      <c r="J197" s="30" t="str">
        <f aca="false">IF(D197="","",ROUND(MIN(Calculator!$B$16,E197*Calculator!$B$14/Calculator!$B$15*H197),0))</f>
        <v/>
      </c>
      <c r="K197" s="24" t="str">
        <f aca="false">IF(D197="","",IF(I197="Yes",J197,0))</f>
        <v/>
      </c>
      <c r="L197" s="31" t="str">
        <f aca="false">IF(D197="","",IF(I197="Yes","",ROUND(IF(F197="Fixed-term",Calculator!$B$13,Calculator!$B$12)-G197,2)))</f>
        <v/>
      </c>
      <c r="M197" s="29" t="str">
        <f aca="false">IF(D197="","",IF(E197*Calculator!$B$14/Calculator!$B$15*H197&gt;Calculator!$B$16,"Yes",""))</f>
        <v/>
      </c>
    </row>
    <row r="198" customFormat="false" ht="15" hidden="false" customHeight="true" outlineLevel="0" collapsed="false">
      <c r="A198" s="32"/>
      <c r="B198" s="32"/>
      <c r="C198" s="33"/>
      <c r="D198" s="33"/>
      <c r="E198" s="34"/>
      <c r="F198" s="32"/>
      <c r="G198" s="23" t="str">
        <f aca="false">IF(D198="","",ROUND(($B$3+1-D198)/365.25,2))</f>
        <v/>
      </c>
      <c r="H198" s="23" t="str">
        <f aca="false">IF(D198="","",IF(F198="Fixed-term",G198,DATEDIF(D198,$B$3+1,"y")+IF(DATEDIF(D198,$B$3+1,"ym")&gt;6,1,IF(AND(DATEDIF(D198,$B$3+1,"ym")=6,DATEDIF(D198,$B$3+1,"md")&gt;0),1,0))))</f>
        <v/>
      </c>
      <c r="I198" s="29" t="str">
        <f aca="false">IF(D198="","",IF(G198&gt;=IF(F198="Fixed-term",Calculator!$B$13,Calculator!$B$12),"Yes","No"))</f>
        <v/>
      </c>
      <c r="J198" s="30" t="str">
        <f aca="false">IF(D198="","",ROUND(MIN(Calculator!$B$16,E198*Calculator!$B$14/Calculator!$B$15*H198),0))</f>
        <v/>
      </c>
      <c r="K198" s="24" t="str">
        <f aca="false">IF(D198="","",IF(I198="Yes",J198,0))</f>
        <v/>
      </c>
      <c r="L198" s="31" t="str">
        <f aca="false">IF(D198="","",IF(I198="Yes","",ROUND(IF(F198="Fixed-term",Calculator!$B$13,Calculator!$B$12)-G198,2)))</f>
        <v/>
      </c>
      <c r="M198" s="29" t="str">
        <f aca="false">IF(D198="","",IF(E198*Calculator!$B$14/Calculator!$B$15*H198&gt;Calculator!$B$16,"Yes",""))</f>
        <v/>
      </c>
    </row>
    <row r="199" customFormat="false" ht="15" hidden="false" customHeight="true" outlineLevel="0" collapsed="false">
      <c r="A199" s="32"/>
      <c r="B199" s="32"/>
      <c r="C199" s="33"/>
      <c r="D199" s="33"/>
      <c r="E199" s="34"/>
      <c r="F199" s="32"/>
      <c r="G199" s="23" t="str">
        <f aca="false">IF(D199="","",ROUND(($B$3+1-D199)/365.25,2))</f>
        <v/>
      </c>
      <c r="H199" s="23" t="str">
        <f aca="false">IF(D199="","",IF(F199="Fixed-term",G199,DATEDIF(D199,$B$3+1,"y")+IF(DATEDIF(D199,$B$3+1,"ym")&gt;6,1,IF(AND(DATEDIF(D199,$B$3+1,"ym")=6,DATEDIF(D199,$B$3+1,"md")&gt;0),1,0))))</f>
        <v/>
      </c>
      <c r="I199" s="29" t="str">
        <f aca="false">IF(D199="","",IF(G199&gt;=IF(F199="Fixed-term",Calculator!$B$13,Calculator!$B$12),"Yes","No"))</f>
        <v/>
      </c>
      <c r="J199" s="30" t="str">
        <f aca="false">IF(D199="","",ROUND(MIN(Calculator!$B$16,E199*Calculator!$B$14/Calculator!$B$15*H199),0))</f>
        <v/>
      </c>
      <c r="K199" s="24" t="str">
        <f aca="false">IF(D199="","",IF(I199="Yes",J199,0))</f>
        <v/>
      </c>
      <c r="L199" s="31" t="str">
        <f aca="false">IF(D199="","",IF(I199="Yes","",ROUND(IF(F199="Fixed-term",Calculator!$B$13,Calculator!$B$12)-G199,2)))</f>
        <v/>
      </c>
      <c r="M199" s="29" t="str">
        <f aca="false">IF(D199="","",IF(E199*Calculator!$B$14/Calculator!$B$15*H199&gt;Calculator!$B$16,"Yes",""))</f>
        <v/>
      </c>
    </row>
    <row r="200" customFormat="false" ht="15" hidden="false" customHeight="true" outlineLevel="0" collapsed="false">
      <c r="A200" s="32"/>
      <c r="B200" s="32"/>
      <c r="C200" s="33"/>
      <c r="D200" s="33"/>
      <c r="E200" s="34"/>
      <c r="F200" s="32"/>
      <c r="G200" s="23" t="str">
        <f aca="false">IF(D200="","",ROUND(($B$3+1-D200)/365.25,2))</f>
        <v/>
      </c>
      <c r="H200" s="23" t="str">
        <f aca="false">IF(D200="","",IF(F200="Fixed-term",G200,DATEDIF(D200,$B$3+1,"y")+IF(DATEDIF(D200,$B$3+1,"ym")&gt;6,1,IF(AND(DATEDIF(D200,$B$3+1,"ym")=6,DATEDIF(D200,$B$3+1,"md")&gt;0),1,0))))</f>
        <v/>
      </c>
      <c r="I200" s="29" t="str">
        <f aca="false">IF(D200="","",IF(G200&gt;=IF(F200="Fixed-term",Calculator!$B$13,Calculator!$B$12),"Yes","No"))</f>
        <v/>
      </c>
      <c r="J200" s="30" t="str">
        <f aca="false">IF(D200="","",ROUND(MIN(Calculator!$B$16,E200*Calculator!$B$14/Calculator!$B$15*H200),0))</f>
        <v/>
      </c>
      <c r="K200" s="24" t="str">
        <f aca="false">IF(D200="","",IF(I200="Yes",J200,0))</f>
        <v/>
      </c>
      <c r="L200" s="31" t="str">
        <f aca="false">IF(D200="","",IF(I200="Yes","",ROUND(IF(F200="Fixed-term",Calculator!$B$13,Calculator!$B$12)-G200,2)))</f>
        <v/>
      </c>
      <c r="M200" s="29" t="str">
        <f aca="false">IF(D200="","",IF(E200*Calculator!$B$14/Calculator!$B$15*H200&gt;Calculator!$B$16,"Yes",""))</f>
        <v/>
      </c>
    </row>
    <row r="201" customFormat="false" ht="15" hidden="false" customHeight="true" outlineLevel="0" collapsed="false">
      <c r="A201" s="32"/>
      <c r="B201" s="32"/>
      <c r="C201" s="33"/>
      <c r="D201" s="33"/>
      <c r="E201" s="34"/>
      <c r="F201" s="32"/>
      <c r="G201" s="23" t="str">
        <f aca="false">IF(D201="","",ROUND(($B$3+1-D201)/365.25,2))</f>
        <v/>
      </c>
      <c r="H201" s="23" t="str">
        <f aca="false">IF(D201="","",IF(F201="Fixed-term",G201,DATEDIF(D201,$B$3+1,"y")+IF(DATEDIF(D201,$B$3+1,"ym")&gt;6,1,IF(AND(DATEDIF(D201,$B$3+1,"ym")=6,DATEDIF(D201,$B$3+1,"md")&gt;0),1,0))))</f>
        <v/>
      </c>
      <c r="I201" s="29" t="str">
        <f aca="false">IF(D201="","",IF(G201&gt;=IF(F201="Fixed-term",Calculator!$B$13,Calculator!$B$12),"Yes","No"))</f>
        <v/>
      </c>
      <c r="J201" s="30" t="str">
        <f aca="false">IF(D201="","",ROUND(MIN(Calculator!$B$16,E201*Calculator!$B$14/Calculator!$B$15*H201),0))</f>
        <v/>
      </c>
      <c r="K201" s="24" t="str">
        <f aca="false">IF(D201="","",IF(I201="Yes",J201,0))</f>
        <v/>
      </c>
      <c r="L201" s="31" t="str">
        <f aca="false">IF(D201="","",IF(I201="Yes","",ROUND(IF(F201="Fixed-term",Calculator!$B$13,Calculator!$B$12)-G201,2)))</f>
        <v/>
      </c>
      <c r="M201" s="29" t="str">
        <f aca="false">IF(D201="","",IF(E201*Calculator!$B$14/Calculator!$B$15*H201&gt;Calculator!$B$16,"Yes",""))</f>
        <v/>
      </c>
    </row>
    <row r="202" customFormat="false" ht="15" hidden="false" customHeight="true" outlineLevel="0" collapsed="false">
      <c r="A202" s="32"/>
      <c r="B202" s="32"/>
      <c r="C202" s="33"/>
      <c r="D202" s="33"/>
      <c r="E202" s="34"/>
      <c r="F202" s="32"/>
      <c r="G202" s="23" t="str">
        <f aca="false">IF(D202="","",ROUND(($B$3+1-D202)/365.25,2))</f>
        <v/>
      </c>
      <c r="H202" s="23" t="str">
        <f aca="false">IF(D202="","",IF(F202="Fixed-term",G202,DATEDIF(D202,$B$3+1,"y")+IF(DATEDIF(D202,$B$3+1,"ym")&gt;6,1,IF(AND(DATEDIF(D202,$B$3+1,"ym")=6,DATEDIF(D202,$B$3+1,"md")&gt;0),1,0))))</f>
        <v/>
      </c>
      <c r="I202" s="29" t="str">
        <f aca="false">IF(D202="","",IF(G202&gt;=IF(F202="Fixed-term",Calculator!$B$13,Calculator!$B$12),"Yes","No"))</f>
        <v/>
      </c>
      <c r="J202" s="30" t="str">
        <f aca="false">IF(D202="","",ROUND(MIN(Calculator!$B$16,E202*Calculator!$B$14/Calculator!$B$15*H202),0))</f>
        <v/>
      </c>
      <c r="K202" s="24" t="str">
        <f aca="false">IF(D202="","",IF(I202="Yes",J202,0))</f>
        <v/>
      </c>
      <c r="L202" s="31" t="str">
        <f aca="false">IF(D202="","",IF(I202="Yes","",ROUND(IF(F202="Fixed-term",Calculator!$B$13,Calculator!$B$12)-G202,2)))</f>
        <v/>
      </c>
      <c r="M202" s="29" t="str">
        <f aca="false">IF(D202="","",IF(E202*Calculator!$B$14/Calculator!$B$15*H202&gt;Calculator!$B$16,"Yes",""))</f>
        <v/>
      </c>
    </row>
    <row r="203" customFormat="false" ht="15" hidden="false" customHeight="true" outlineLevel="0" collapsed="false">
      <c r="A203" s="32"/>
      <c r="B203" s="32"/>
      <c r="C203" s="33"/>
      <c r="D203" s="33"/>
      <c r="E203" s="34"/>
      <c r="F203" s="32"/>
      <c r="G203" s="23" t="str">
        <f aca="false">IF(D203="","",ROUND(($B$3+1-D203)/365.25,2))</f>
        <v/>
      </c>
      <c r="H203" s="23" t="str">
        <f aca="false">IF(D203="","",IF(F203="Fixed-term",G203,DATEDIF(D203,$B$3+1,"y")+IF(DATEDIF(D203,$B$3+1,"ym")&gt;6,1,IF(AND(DATEDIF(D203,$B$3+1,"ym")=6,DATEDIF(D203,$B$3+1,"md")&gt;0),1,0))))</f>
        <v/>
      </c>
      <c r="I203" s="29" t="str">
        <f aca="false">IF(D203="","",IF(G203&gt;=IF(F203="Fixed-term",Calculator!$B$13,Calculator!$B$12),"Yes","No"))</f>
        <v/>
      </c>
      <c r="J203" s="30" t="str">
        <f aca="false">IF(D203="","",ROUND(MIN(Calculator!$B$16,E203*Calculator!$B$14/Calculator!$B$15*H203),0))</f>
        <v/>
      </c>
      <c r="K203" s="24" t="str">
        <f aca="false">IF(D203="","",IF(I203="Yes",J203,0))</f>
        <v/>
      </c>
      <c r="L203" s="31" t="str">
        <f aca="false">IF(D203="","",IF(I203="Yes","",ROUND(IF(F203="Fixed-term",Calculator!$B$13,Calculator!$B$12)-G203,2)))</f>
        <v/>
      </c>
      <c r="M203" s="29" t="str">
        <f aca="false">IF(D203="","",IF(E203*Calculator!$B$14/Calculator!$B$15*H203&gt;Calculator!$B$16,"Yes",""))</f>
        <v/>
      </c>
    </row>
    <row r="204" customFormat="false" ht="15" hidden="false" customHeight="true" outlineLevel="0" collapsed="false">
      <c r="A204" s="32"/>
      <c r="B204" s="32"/>
      <c r="C204" s="33"/>
      <c r="D204" s="33"/>
      <c r="E204" s="34"/>
      <c r="F204" s="32"/>
      <c r="G204" s="23" t="str">
        <f aca="false">IF(D204="","",ROUND(($B$3+1-D204)/365.25,2))</f>
        <v/>
      </c>
      <c r="H204" s="23" t="str">
        <f aca="false">IF(D204="","",IF(F204="Fixed-term",G204,DATEDIF(D204,$B$3+1,"y")+IF(DATEDIF(D204,$B$3+1,"ym")&gt;6,1,IF(AND(DATEDIF(D204,$B$3+1,"ym")=6,DATEDIF(D204,$B$3+1,"md")&gt;0),1,0))))</f>
        <v/>
      </c>
      <c r="I204" s="29" t="str">
        <f aca="false">IF(D204="","",IF(G204&gt;=IF(F204="Fixed-term",Calculator!$B$13,Calculator!$B$12),"Yes","No"))</f>
        <v/>
      </c>
      <c r="J204" s="30" t="str">
        <f aca="false">IF(D204="","",ROUND(MIN(Calculator!$B$16,E204*Calculator!$B$14/Calculator!$B$15*H204),0))</f>
        <v/>
      </c>
      <c r="K204" s="24" t="str">
        <f aca="false">IF(D204="","",IF(I204="Yes",J204,0))</f>
        <v/>
      </c>
      <c r="L204" s="31" t="str">
        <f aca="false">IF(D204="","",IF(I204="Yes","",ROUND(IF(F204="Fixed-term",Calculator!$B$13,Calculator!$B$12)-G204,2)))</f>
        <v/>
      </c>
      <c r="M204" s="29" t="str">
        <f aca="false">IF(D204="","",IF(E204*Calculator!$B$14/Calculator!$B$15*H204&gt;Calculator!$B$16,"Yes",""))</f>
        <v/>
      </c>
    </row>
    <row r="205" customFormat="false" ht="15" hidden="false" customHeight="true" outlineLevel="0" collapsed="false">
      <c r="A205" s="32"/>
      <c r="B205" s="32"/>
      <c r="C205" s="33"/>
      <c r="D205" s="33"/>
      <c r="E205" s="34"/>
      <c r="F205" s="32"/>
      <c r="G205" s="23" t="str">
        <f aca="false">IF(D205="","",ROUND(($B$3+1-D205)/365.25,2))</f>
        <v/>
      </c>
      <c r="H205" s="23" t="str">
        <f aca="false">IF(D205="","",IF(F205="Fixed-term",G205,DATEDIF(D205,$B$3+1,"y")+IF(DATEDIF(D205,$B$3+1,"ym")&gt;6,1,IF(AND(DATEDIF(D205,$B$3+1,"ym")=6,DATEDIF(D205,$B$3+1,"md")&gt;0),1,0))))</f>
        <v/>
      </c>
      <c r="I205" s="29" t="str">
        <f aca="false">IF(D205="","",IF(G205&gt;=IF(F205="Fixed-term",Calculator!$B$13,Calculator!$B$12),"Yes","No"))</f>
        <v/>
      </c>
      <c r="J205" s="30" t="str">
        <f aca="false">IF(D205="","",ROUND(MIN(Calculator!$B$16,E205*Calculator!$B$14/Calculator!$B$15*H205),0))</f>
        <v/>
      </c>
      <c r="K205" s="24" t="str">
        <f aca="false">IF(D205="","",IF(I205="Yes",J205,0))</f>
        <v/>
      </c>
      <c r="L205" s="31" t="str">
        <f aca="false">IF(D205="","",IF(I205="Yes","",ROUND(IF(F205="Fixed-term",Calculator!$B$13,Calculator!$B$12)-G205,2)))</f>
        <v/>
      </c>
      <c r="M205" s="29" t="str">
        <f aca="false">IF(D205="","",IF(E205*Calculator!$B$14/Calculator!$B$15*H205&gt;Calculator!$B$16,"Yes",""))</f>
        <v/>
      </c>
    </row>
    <row r="206" customFormat="false" ht="15" hidden="false" customHeight="true" outlineLevel="0" collapsed="false">
      <c r="B206" s="4" t="s">
        <v>128</v>
      </c>
      <c r="J206" s="35" t="n">
        <f aca="false">SUM(J6:J205)</f>
        <v>1659167</v>
      </c>
      <c r="K206" s="35" t="n">
        <f aca="false">SUM(K6:K205)</f>
        <v>1600090</v>
      </c>
    </row>
    <row r="207" customFormat="false" ht="15" hidden="false" customHeight="true" outlineLevel="0" collapsed="false">
      <c r="B207" s="3" t="s">
        <v>129</v>
      </c>
      <c r="J207" s="22" t="n">
        <f aca="false">COUNTIF(B6:B205,"?*")</f>
        <v>9</v>
      </c>
    </row>
  </sheetData>
  <conditionalFormatting sqref="I6:I205">
    <cfRule type="cellIs" priority="2" operator="equal" aboveAverage="0" equalAverage="0" bottom="0" percent="0" rank="0" text="" dxfId="1">
      <formula>"No"</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36" t="s">
        <v>130</v>
      </c>
    </row>
    <row r="4" customFormat="false" ht="15" hidden="false" customHeight="false" outlineLevel="0" collapsed="false">
      <c r="B4" s="37" t="s">
        <v>131</v>
      </c>
    </row>
    <row r="5" customFormat="false" ht="23.85" hidden="false" customHeight="false" outlineLevel="0" collapsed="false">
      <c r="B5" s="38" t="s">
        <v>132</v>
      </c>
    </row>
    <row r="6" customFormat="false" ht="23.85" hidden="false" customHeight="false" outlineLevel="0" collapsed="false">
      <c r="B6" s="38" t="s">
        <v>133</v>
      </c>
    </row>
    <row r="7" customFormat="false" ht="15" hidden="false" customHeight="false" outlineLevel="0" collapsed="false">
      <c r="B7" s="38" t="s">
        <v>134</v>
      </c>
    </row>
    <row r="9" customFormat="false" ht="15" hidden="false" customHeight="false" outlineLevel="0" collapsed="false">
      <c r="B9" s="37" t="s">
        <v>135</v>
      </c>
    </row>
    <row r="10" customFormat="false" ht="15" hidden="false" customHeight="false" outlineLevel="0" collapsed="false">
      <c r="B10" s="39" t="s">
        <v>136</v>
      </c>
    </row>
    <row r="12" customFormat="false" ht="15" hidden="false" customHeight="false" outlineLevel="0" collapsed="false">
      <c r="B12" s="40" t="s">
        <v>137</v>
      </c>
    </row>
  </sheetData>
  <hyperlinks>
    <hyperlink ref="B10" r:id="rId1" display="Get it at https://pblab.in/templates/gratuity-calculato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2026-10-12T16:30:06Z</dcterms:created>
  <dc:creator>PB Lab</dc:creator>
  <dc:description/>
  <cp:keywords>PB Lab pblab.in Excel template India</cp:keywords>
  <dc:language>en-US</dc:language>
  <cp:lastModifiedBy/>
  <dcterms:modified xsi:type="dcterms:W3CDTF">2026-10-12T16:30:08Z</dcterms:modified>
  <cp:revision>0</cp:revision>
  <dc:subject>Gratuity under the Code on Social Security, 2020 (and the Payment of Gratuity Act, 1972 for earlier service): eligibility, years counted, 15/26 formula, ₹20 lakh ceiling, tax-exempt part and the company-wide liability.</dc:subject>
  <dc:title>Gratuity Calculator &amp; Register</dc:title>
</cp:coreProperties>
</file>

<file path=docProps/custom.xml><?xml version="1.0" encoding="utf-8"?>
<Properties xmlns="http://schemas.openxmlformats.org/officeDocument/2006/custom-properties" xmlns:vt="http://schemas.openxmlformats.org/officeDocument/2006/docPropsVTypes"/>
</file>