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Section Master" sheetId="2" state="visible" r:id="rId4"/>
    <sheet name="Deductees" sheetId="3" state="visible" r:id="rId5"/>
    <sheet name="Register" sheetId="4" state="visible" r:id="rId6"/>
    <sheet name="Summary" sheetId="5" state="visible" r:id="rId7"/>
    <sheet name="Get Pro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<sst xmlns="http://schemas.openxmlformats.org/spreadsheetml/2006/main" count="345" uniqueCount="256">
  <si>
    <t xml:space="preserve">TDS Tracker (Income-tax Act, 2025)</t>
  </si>
  <si>
    <t xml:space="preserve">Track TDS on non-salary payments under section 393 of the Income-tax Act, 2025, with the old 1961 section alongside, threshold catch-up, due dates and late-deposit interest.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</si>
  <si>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</si>
  <si>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</si>
  <si>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</si>
  <si>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</si>
  <si>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Keeps a TDS register for payments to resident contractors, professionals, landlords, agents, lenders and suppliers. For each payment it picks the section under the Income-tax Act, 2025 (with the old 1961 section shown alongside), applies the right rate for an individual/HUF, another payee or a payee without PAN, checks single and annual thresholds (including the one-time catch-up when the annual limit is first crossed), and works out the due date, interest on late deposit and the quarter.</t>
  </si>
  <si>
    <t xml:space="preserve">How to use</t>
  </si>
  <si>
    <t xml:space="preserve">1. Section Master</t>
  </si>
  <si>
    <t xml:space="preserve">Review the codes, rates and thresholds. They are inputs – update them if the law changes.</t>
  </si>
  <si>
    <t xml:space="preserve">2. Deductees</t>
  </si>
  <si>
    <t xml:space="preserve">Add every payee with PAN. The payee type comes from the 4th character of the PAN (P = individual, H = HUF).</t>
  </si>
  <si>
    <t xml:space="preserve">3. Summary – settings</t>
  </si>
  <si>
    <t xml:space="preserve">Enter the deductor, TAN, financial year, report date and interest rate at the top of the Summary sheet.</t>
  </si>
  <si>
    <t xml:space="preserve">4. Register</t>
  </si>
  <si>
    <t xml:space="preserve">Enter each payment or credit in date order: date, deductee, code, bill number and amount excluding GST. Add the deposit date and challan once you pay.</t>
  </si>
  <si>
    <t xml:space="preserve">5. Summary</t>
  </si>
  <si>
    <t xml:space="preserve">Shows TDS by section and quarter, deposits, interest, pending and overdue amounts, and the checks.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</si>
  <si>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</si>
  <si>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</si>
  <si>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</si>
  <si>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</si>
  <si>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</si>
  <si>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</si>
  <si>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</si>
  <si>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</si>
  <si>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</si>
  <si>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</si>
  <si>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Law</t>
  </si>
  <si>
    <t xml:space="preserve">From 1 April 2026 TDS is governed by the Income-tax Act, 2025 (section 393 tables; higher rate without PAN under s.397(2)). Statements: Form 140 for resident non-salary TDS (earlier 26Q).</t>
  </si>
  <si>
    <t xml:space="preserve">Thresholds</t>
  </si>
  <si>
    <t xml:space="preserve">Contractor: ₹30,000 single or ₹1,00,000 in the year. Professional/technical fees: ₹50,000. Commission: ₹20,000. Rent: ₹50,000 per month. Interest (non-bank): ₹10,000. Goods: above ₹50 lakh.</t>
  </si>
  <si>
    <t xml:space="preserve">Date order</t>
  </si>
  <si>
    <t xml:space="preserve">Year-to-date totals use the rows above each line, so keep entries in date order for the catch-up to work.</t>
  </si>
  <si>
    <t xml:space="preserve">Not covered</t>
  </si>
  <si>
    <t xml:space="preserve">Salary TDS, payments to non-residents, lower-deduction certificates and TCS. Amounts paid are taken excluding GST where GST is shown separately.</t>
  </si>
  <si>
    <t xml:space="preserve">Assumptions in the sample data</t>
  </si>
  <si>
    <t xml:space="preserve">FY 2026-27 (April–September) for a Raipur manufacturer. Rakesh Verma's four contractor bills cross ₹1 lakh in September, so TDS is caught up on all four. Dr. Meena Gupta crosses ₹50,000 in August. Ramesh Yadav has no PAN, so 20% applies. One deposit is late (Technical fees, May).</t>
  </si>
  <si>
    <t xml:space="preserve">Pro edition includes</t>
  </si>
  <si>
    <t xml:space="preserve">✔</t>
  </si>
  <si>
    <t xml:space="preserve">Deductee Statement – pick any payee to see every payment, rate, TDS, deposit date and status, with a quarter-wise total (handy for Form 131 and payee queries)</t>
  </si>
  <si>
    <t xml:space="preserve">26AS / AIS Reconciliation – paste the TDS credits shown on Form 26AS / AIS and compare them with your books by PAN and quarter, plus a list of book entries not yet reflected</t>
  </si>
  <si>
    <t xml:space="preserve">Free updates when rates or thresholds change,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</si>
  <si>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</si>
  <si>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</si>
  <si>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</si>
  <si>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</si>
  <si>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</si>
  <si>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</si>
  <si>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</si>
  <si>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</si>
  <si>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</si>
  <si>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</si>
  <si>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</si>
  <si>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TDS Section Master – Income-tax Act, 2025 (with 1961 Act reference)</t>
  </si>
  <si>
    <t xml:space="preserve">PB Lab · pblab.in/templates</t>
  </si>
  <si>
    <t xml:space="preserve">Rates and thresholds are inputs. Verify them against the Act and CBDT notifications before use.</t>
  </si>
  <si>
    <t xml:space="preserve">Code</t>
  </si>
  <si>
    <t xml:space="preserve">Nature of payment</t>
  </si>
  <si>
    <t xml:space="preserve">New reference (2025 Act)</t>
  </si>
  <si>
    <t xml:space="preserve">Old section (1961 Act)</t>
  </si>
  <si>
    <t xml:space="preserve">Rate – Individual / HUF</t>
  </si>
  <si>
    <t xml:space="preserve">Rate – Others</t>
  </si>
  <si>
    <t xml:space="preserve">Rate if no PAN</t>
  </si>
  <si>
    <t xml:space="preserve">Threshold basis</t>
  </si>
  <si>
    <t xml:space="preserve">Single-payment threshold (₹)</t>
  </si>
  <si>
    <t xml:space="preserve">Annual / aggregate threshold (₹)</t>
  </si>
  <si>
    <t xml:space="preserve">Payment code</t>
  </si>
  <si>
    <t xml:space="preserve">CON</t>
  </si>
  <si>
    <t xml:space="preserve">Payment to contractor / sub-contractor</t>
  </si>
  <si>
    <t xml:space="preserve">393(1) Table 6(i)</t>
  </si>
  <si>
    <t xml:space="preserve">194C</t>
  </si>
  <si>
    <t xml:space="preserve">Single+Aggregate</t>
  </si>
  <si>
    <t xml:space="preserve">1023/1024</t>
  </si>
  <si>
    <t xml:space="preserve">PROF</t>
  </si>
  <si>
    <t xml:space="preserve">Fees for professional services</t>
  </si>
  <si>
    <t xml:space="preserve">393(1) Table 6(iii)</t>
  </si>
  <si>
    <t xml:space="preserve">194J(b)</t>
  </si>
  <si>
    <t xml:space="preserve">Aggregate</t>
  </si>
  <si>
    <t xml:space="preserve">1027</t>
  </si>
  <si>
    <t xml:space="preserve">TECH</t>
  </si>
  <si>
    <t xml:space="preserve">Fees for technical services / royalty</t>
  </si>
  <si>
    <t xml:space="preserve">194J(a)</t>
  </si>
  <si>
    <t xml:space="preserve">1026</t>
  </si>
  <si>
    <t xml:space="preserve">COMM</t>
  </si>
  <si>
    <t xml:space="preserve">Commission or brokerage</t>
  </si>
  <si>
    <t xml:space="preserve">393(1) Table 1(ii)</t>
  </si>
  <si>
    <t xml:space="preserve">194H</t>
  </si>
  <si>
    <t xml:space="preserve">1006</t>
  </si>
  <si>
    <t xml:space="preserve">RENT-PM</t>
  </si>
  <si>
    <t xml:space="preserve">Rent – plant, machinery or equipment</t>
  </si>
  <si>
    <t xml:space="preserve">393(1) Table 2(ii)</t>
  </si>
  <si>
    <t xml:space="preserve">194I(a)</t>
  </si>
  <si>
    <t xml:space="preserve">Per payment</t>
  </si>
  <si>
    <t xml:space="preserve">1008</t>
  </si>
  <si>
    <t xml:space="preserve">RENT-LB</t>
  </si>
  <si>
    <t xml:space="preserve">Rent – land, building or furniture</t>
  </si>
  <si>
    <t xml:space="preserve">194I(b)</t>
  </si>
  <si>
    <t xml:space="preserve">1009</t>
  </si>
  <si>
    <t xml:space="preserve">INT</t>
  </si>
  <si>
    <t xml:space="preserve">Interest other than on securities (non-bank)</t>
  </si>
  <si>
    <t xml:space="preserve">393(1) Table 5(iii)</t>
  </si>
  <si>
    <t xml:space="preserve">194A</t>
  </si>
  <si>
    <t xml:space="preserve">1022</t>
  </si>
  <si>
    <t xml:space="preserve">GOODS</t>
  </si>
  <si>
    <t xml:space="preserve">Purchase of goods (buyer turnover &gt; ₹10 crore)</t>
  </si>
  <si>
    <t xml:space="preserve">393(1) Table 8(ii)</t>
  </si>
  <si>
    <t xml:space="preserve">194Q</t>
  </si>
  <si>
    <t xml:space="preserve">Excess over</t>
  </si>
  <si>
    <t xml:space="preserve">1031</t>
  </si>
  <si>
    <t xml:space="preserve">DIV</t>
  </si>
  <si>
    <t xml:space="preserve">Dividend (individual shareholder)</t>
  </si>
  <si>
    <t xml:space="preserve">393(1) Table 7</t>
  </si>
  <si>
    <t xml:space="preserve">194</t>
  </si>
  <si>
    <t xml:space="preserve">1029</t>
  </si>
  <si>
    <t xml:space="preserve">PROP</t>
  </si>
  <si>
    <t xml:space="preserve">Purchase of immovable property (other than agricultural land)</t>
  </si>
  <si>
    <t xml:space="preserve">393(1) Table 3(i)</t>
  </si>
  <si>
    <t xml:space="preserve">194-IA</t>
  </si>
  <si>
    <t xml:space="preserve">1010</t>
  </si>
  <si>
    <t xml:space="preserve">Threshold basis: Single+Aggregate = deduct if one payment exceeds the single limit OR the year's total exceeds the aggregate limit (catch-up on earlier payments when the aggregate is first crossed).</t>
  </si>
  <si>
    <t xml:space="preserve">Aggregate = deduct once the year's total to the payee exceeds the limit; the first deduction covers all earlier payments in the year. Per payment = deduct when a payment (e.g. monthly rent) exceeds the limit.</t>
  </si>
  <si>
    <t xml:space="preserve">Excess over = deduct only on the amount above the limit (purchase of goods). None = deduct on every payment.</t>
  </si>
  <si>
    <t xml:space="preserve">Sources checked Oct 2026: Income-tax Act, 2025 s.393 tables and s.397(2) (no PAN: higher of the applicable rate or 20%; 5% for purchase of goods). Old 1961 sections are shown for reference only.</t>
  </si>
  <si>
    <t xml:space="preserve">Deductee Master</t>
  </si>
  <si>
    <t xml:space="preserve">One line per payee. Payee type is read from the 4th character of the PAN (P = individual, H = HUF).</t>
  </si>
  <si>
    <t xml:space="preserve">Deductee name</t>
  </si>
  <si>
    <t xml:space="preserve">PAN</t>
  </si>
  <si>
    <t xml:space="preserve">PAN status</t>
  </si>
  <si>
    <t xml:space="preserve">Payee type</t>
  </si>
  <si>
    <t xml:space="preserve">Default code</t>
  </si>
  <si>
    <t xml:space="preserve">Address / remarks</t>
  </si>
  <si>
    <t xml:space="preserve">Sahu Construction Co.</t>
  </si>
  <si>
    <t xml:space="preserve">AAMFS4821K</t>
  </si>
  <si>
    <t xml:space="preserve">Civil works, Tatibandh, Raipur</t>
  </si>
  <si>
    <t xml:space="preserve">Rakesh Verma</t>
  </si>
  <si>
    <t xml:space="preserve">BKXPV3317D</t>
  </si>
  <si>
    <t xml:space="preserve">Plumbing contractor, Raipur</t>
  </si>
  <si>
    <t xml:space="preserve">Ramesh Yadav (electrician)</t>
  </si>
  <si>
    <t xml:space="preserve">PAN not furnished</t>
  </si>
  <si>
    <t xml:space="preserve">Dr. Meena Gupta</t>
  </si>
  <si>
    <t xml:space="preserve">AGHPG5520L</t>
  </si>
  <si>
    <t xml:space="preserve">Consulting engineer, Bhilai</t>
  </si>
  <si>
    <t xml:space="preserve">Deshmukh Tech Solutions Pvt Ltd</t>
  </si>
  <si>
    <t xml:space="preserve">AAKCD7712Q</t>
  </si>
  <si>
    <t xml:space="preserve">IT support, Pandri, Raipur</t>
  </si>
  <si>
    <t xml:space="preserve">Sharma Commission Agency</t>
  </si>
  <si>
    <t xml:space="preserve">BQLPS2290M</t>
  </si>
  <si>
    <t xml:space="preserve">Sales agent, Durg</t>
  </si>
  <si>
    <t xml:space="preserve">Raipur Equipment Rentals LLP</t>
  </si>
  <si>
    <t xml:space="preserve">AASFR6634J</t>
  </si>
  <si>
    <t xml:space="preserve">Crane hire</t>
  </si>
  <si>
    <t xml:space="preserve">Anil Agrawal</t>
  </si>
  <si>
    <t xml:space="preserve">ACDPA9071F</t>
  </si>
  <si>
    <t xml:space="preserve">Office landlord, Shankar Nagar</t>
  </si>
  <si>
    <t xml:space="preserve">Mahanadi Finvest Pvt Ltd</t>
  </si>
  <si>
    <t xml:space="preserve">AAGCM4410P</t>
  </si>
  <si>
    <t xml:space="preserve">Inter-corporate loan</t>
  </si>
  <si>
    <t xml:space="preserve">Chhattisgarh Steel Traders</t>
  </si>
  <si>
    <t xml:space="preserve">AAHFC8826B</t>
  </si>
  <si>
    <t xml:space="preserve">TMT bar supplier</t>
  </si>
  <si>
    <t xml:space="preserve">TDS Register – payments and deductions</t>
  </si>
  <si>
    <t xml:space="preserve">Enter payments in date order (yellow columns). Everything else is calculated. Amount = payment excluding GST.</t>
  </si>
  <si>
    <t xml:space="preserve">Date of payment / credit</t>
  </si>
  <si>
    <t xml:space="preserve">Deductee</t>
  </si>
  <si>
    <t xml:space="preserve">Bill / ref no.</t>
  </si>
  <si>
    <t xml:space="preserve">Amount (₹)</t>
  </si>
  <si>
    <t xml:space="preserve">Deposit date</t>
  </si>
  <si>
    <t xml:space="preserve">Challan / CIN</t>
  </si>
  <si>
    <t xml:space="preserve">Section – new / old</t>
  </si>
  <si>
    <t xml:space="preserve">Rate</t>
  </si>
  <si>
    <t xml:space="preserve">FY</t>
  </si>
  <si>
    <t xml:space="preserve">Qtr</t>
  </si>
  <si>
    <t xml:space="preserve">YTD paid to payee (code)</t>
  </si>
  <si>
    <t xml:space="preserve">Already taxed base</t>
  </si>
  <si>
    <t xml:space="preserve">Taxable this row</t>
  </si>
  <si>
    <t xml:space="preserve">TDS (₹)</t>
  </si>
  <si>
    <t xml:space="preserve">Due date</t>
  </si>
  <si>
    <t xml:space="preserve">Months late</t>
  </si>
  <si>
    <t xml:space="preserve">Interest (₹)</t>
  </si>
  <si>
    <t xml:space="preserve">Err</t>
  </si>
  <si>
    <t xml:space="preserve">CST/0412</t>
  </si>
  <si>
    <t xml:space="preserve">SCC-14</t>
  </si>
  <si>
    <t xml:space="preserve">CIN0526-11</t>
  </si>
  <si>
    <t xml:space="preserve">RV-01</t>
  </si>
  <si>
    <t xml:space="preserve">MG/26/04</t>
  </si>
  <si>
    <t xml:space="preserve">Rent Apr</t>
  </si>
  <si>
    <t xml:space="preserve">RV-02</t>
  </si>
  <si>
    <t xml:space="preserve">RER-221</t>
  </si>
  <si>
    <t xml:space="preserve">SCA-05</t>
  </si>
  <si>
    <t xml:space="preserve">DTS-7781</t>
  </si>
  <si>
    <t xml:space="preserve">CIN0626-27</t>
  </si>
  <si>
    <t xml:space="preserve">Rent May</t>
  </si>
  <si>
    <t xml:space="preserve">CIN0626-04</t>
  </si>
  <si>
    <t xml:space="preserve">Wiring job</t>
  </si>
  <si>
    <t xml:space="preserve">CIN0726-08</t>
  </si>
  <si>
    <t xml:space="preserve">MG/26/06</t>
  </si>
  <si>
    <t xml:space="preserve">CST/0619</t>
  </si>
  <si>
    <t xml:space="preserve">RER-260</t>
  </si>
  <si>
    <t xml:space="preserve">Int Q1</t>
  </si>
  <si>
    <t xml:space="preserve">Rent Jun</t>
  </si>
  <si>
    <t xml:space="preserve">RV-03</t>
  </si>
  <si>
    <t xml:space="preserve">SCA-07</t>
  </si>
  <si>
    <t xml:space="preserve">CIN0826-03</t>
  </si>
  <si>
    <t xml:space="preserve">Rent Jul</t>
  </si>
  <si>
    <t xml:space="preserve">MG/26/08</t>
  </si>
  <si>
    <t xml:space="preserve">CIN0926-02</t>
  </si>
  <si>
    <t xml:space="preserve">CST/0844</t>
  </si>
  <si>
    <t xml:space="preserve">Rent Aug</t>
  </si>
  <si>
    <t xml:space="preserve">RV-04</t>
  </si>
  <si>
    <t xml:space="preserve">SCC-19</t>
  </si>
  <si>
    <t xml:space="preserve">Int Q2</t>
  </si>
  <si>
    <t xml:space="preserve">Rent Sep</t>
  </si>
  <si>
    <t xml:space="preserve">TDS Summary – section-wise and quarter-wise</t>
  </si>
  <si>
    <t xml:space="preserve">Deductor</t>
  </si>
  <si>
    <t xml:space="preserve">Raipur Fabricators Private Limited</t>
  </si>
  <si>
    <t xml:space="preserve">TAN</t>
  </si>
  <si>
    <t xml:space="preserve">RPRR04417C</t>
  </si>
  <si>
    <t xml:space="preserve">Financial year starting (YYYY)</t>
  </si>
  <si>
    <t xml:space="preserve">Report as on</t>
  </si>
  <si>
    <t xml:space="preserve">Interest – late deposit (per month or part)</t>
  </si>
  <si>
    <t xml:space="preserve">Nature</t>
  </si>
  <si>
    <t xml:space="preserve">New / old section</t>
  </si>
  <si>
    <t xml:space="preserve">Paid in FY</t>
  </si>
  <si>
    <t xml:space="preserve">TDS – Q1</t>
  </si>
  <si>
    <t xml:space="preserve">TDS – Q2</t>
  </si>
  <si>
    <t xml:space="preserve">TDS – Q3</t>
  </si>
  <si>
    <t xml:space="preserve">TDS – Q4</t>
  </si>
  <si>
    <t xml:space="preserve">TDS – total</t>
  </si>
  <si>
    <t xml:space="preserve">Deposited</t>
  </si>
  <si>
    <t xml:space="preserve">Interest</t>
  </si>
  <si>
    <t xml:space="preserve">Total</t>
  </si>
  <si>
    <t xml:space="preserve">Checks</t>
  </si>
  <si>
    <t xml:space="preserve">TDS in summary minus TDS in register (FY)</t>
  </si>
  <si>
    <t xml:space="preserve">Register lines with an unknown deductee or code</t>
  </si>
  <si>
    <t xml:space="preserve">Deductees with an invalid PAN format</t>
  </si>
  <si>
    <t xml:space="preserve">Pending deposit (TDS deducted, not yet deposited)</t>
  </si>
  <si>
    <t xml:space="preserve">of which overdue as on report date</t>
  </si>
  <si>
    <t xml:space="preserve">Compliance calendar (non-salary TDS to residents)</t>
  </si>
  <si>
    <t xml:space="preserve">Deposit</t>
  </si>
  <si>
    <t xml:space="preserve">By the 7th of the next month; for March deductions, by 30 April.</t>
  </si>
  <si>
    <t xml:space="preserve">Quarterly statement</t>
  </si>
  <si>
    <t xml:space="preserve">Form 140 (earlier Form 26Q): Q1 by 31 July, Q2 by 31 October, Q3 by 31 January, Q4 by 31 May.</t>
  </si>
  <si>
    <t xml:space="preserve">Certificate to payee</t>
  </si>
  <si>
    <t xml:space="preserve">Form 131 (earlier Form 16A) within 15 days of the statement due date.</t>
  </si>
  <si>
    <t xml:space="preserve">Salary / non-residents</t>
  </si>
  <si>
    <t xml:space="preserve">Salary TDS uses Form 138 (earlier 24Q); payments to non-residents use Form 144 (earlier 27Q) – not covered here.</t>
  </si>
  <si>
    <t xml:space="preserve">Late deduction 1% and late deposit 1.5% per month or part (s.398). Late filing fee and penalty apply separately.</t>
  </si>
  <si>
    <t xml:space="preserve">Upgrade to TDS Tracker (Income-tax Act, 2025) – Pro</t>
  </si>
  <si>
    <t xml:space="preserve">The Pro edition adds:</t>
  </si>
  <si>
    <t xml:space="preserve">✔  Deductee Statement – pick any payee to see every payment, rate, TDS, deposit date and status, with a quarter-wise total (handy for Form 131 and payee queries)</t>
  </si>
  <si>
    <t xml:space="preserve">✔  26AS / AIS Reconciliation – paste the TDS credits shown on Form 26AS / AIS and compare them with your books by PAN and quarter, plus a list of book entries not yet reflected</t>
  </si>
  <si>
    <t xml:space="preserve">✔  Free updates when rates or thresholds change, and priority email support</t>
  </si>
  <si>
    <t xml:space="preserve">Price: ₹19 (regular ₹99) – one-time payment, instant download</t>
  </si>
  <si>
    <t xml:space="preserve">Get it at https://pblab.in/templates/tds-tracker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</si>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</sst>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#%"/>
    <numFmt numFmtId="166" formatCode="#,##0;\(#,##0\);\-"/>
    <numFmt numFmtId="167" formatCode="dd\-mmm\-yyyy"/>
    <numFmt numFmtId="168" formatCode="#,##0.00;\(#,##0.00\);\-"/>
    <numFmt numFmtId="169" formatCode="0"/>
    <numFmt numFmtId="170" formatCode="0.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A6A6A6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9E1F2"/>
      </patternFill>
    </fill>
    <fill>
      <patternFill patternType="solid">
        <fgColor rgb="FFD9E1F2"/>
        <bgColor rgb="FFE2EFD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11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11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CE4D6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A6A6A6"/>
      <rgbColor rgb="FF1F3864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pblab.in/templates/tds-tracke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IF(AND(Summary!I39=0,Summary!I40=0,Summary!I41=0),"✔ Register complete – TDS ₹"&amp;TEXT(Summary!I36,"#,##0")&amp;", pending deposit ₹"&amp;TEXT(Summary!I42,"#,##0")&amp;", overdue ₹"&amp;TEXT(Summary!I43,"#,##0"),"✘ Check the Summary – unknown deductee/code or invalid PAN")</f>
        <v>✔ Register complete – TDS ₹65,340, pending deposit ₹13,100, overdue ₹0</v>
      </c>
    </row>
    <row r="7" customFormat="false" ht="15" hidden="false" customHeight="true" outlineLevel="0" collapsed="false">
      <c r="B7" s="7" t="s">
        <v>5</v>
      </c>
    </row>
    <row r="8" customFormat="false" ht="69.7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1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4" customFormat="false" ht="27.75" hidden="false" customHeight="true" outlineLevel="0" collapsed="false">
      <c r="B14" s="9" t="s">
        <v>14</v>
      </c>
      <c r="C14" s="8" t="s">
        <v>15</v>
      </c>
    </row>
    <row r="15" customFormat="false" ht="15" hidden="false" customHeight="true" outlineLevel="0" collapsed="false">
      <c r="B15" s="9" t="s">
        <v>16</v>
      </c>
      <c r="C15" s="8" t="s">
        <v>17</v>
      </c>
    </row>
    <row r="17" customFormat="false" ht="15" hidden="false" customHeight="true" outlineLevel="0" collapsed="false">
      <c r="B17" s="7" t="s">
        <v>18</v>
      </c>
    </row>
    <row r="18" customFormat="false" ht="15" hidden="false" customHeight="true" outlineLevel="0" collapsed="false">
      <c r="B18" s="10" t="s">
        <v>19</v>
      </c>
      <c r="C18" s="8" t="s">
        <v>20</v>
      </c>
    </row>
    <row r="19" customFormat="false" ht="15" hidden="false" customHeight="true" outlineLevel="0" collapsed="false">
      <c r="B19" s="9" t="s">
        <v>21</v>
      </c>
      <c r="C19" s="8" t="s">
        <v>22</v>
      </c>
    </row>
    <row r="20" customFormat="false" ht="15" hidden="false" customHeight="true" outlineLevel="0" collapsed="false">
      <c r="B20" s="11" t="s">
        <v>23</v>
      </c>
      <c r="C20" s="8" t="s">
        <v>24</v>
      </c>
    </row>
    <row r="21" customFormat="false" ht="15" hidden="false" customHeight="true" outlineLevel="0" collapsed="false">
      <c r="B21" s="12" t="s">
        <v>25</v>
      </c>
      <c r="C21" s="8" t="s">
        <v>26</v>
      </c>
    </row>
    <row r="23" customFormat="false" ht="15" hidden="false" customHeight="true" outlineLevel="0" collapsed="false">
      <c r="B23" s="7" t="s">
        <v>27</v>
      </c>
    </row>
    <row r="24" customFormat="false" ht="27.75" hidden="false" customHeight="true" outlineLevel="0" collapsed="false">
      <c r="B24" s="9" t="s">
        <v>28</v>
      </c>
      <c r="C24" s="8" t="s">
        <v>29</v>
      </c>
    </row>
    <row r="25" customFormat="false" ht="27.75" hidden="false" customHeight="true" outlineLevel="0" collapsed="false">
      <c r="B25" s="9" t="s">
        <v>30</v>
      </c>
      <c r="C25" s="8" t="s">
        <v>31</v>
      </c>
    </row>
    <row r="26" customFormat="false" ht="27.75" hidden="false" customHeight="true" outlineLevel="0" collapsed="false">
      <c r="B26" s="9" t="s">
        <v>32</v>
      </c>
      <c r="C26" s="8" t="s">
        <v>33</v>
      </c>
    </row>
    <row r="27" customFormat="false" ht="27.75" hidden="false" customHeight="true" outlineLevel="0" collapsed="false">
      <c r="B27" s="9" t="s">
        <v>34</v>
      </c>
      <c r="C27" s="8" t="s">
        <v>35</v>
      </c>
    </row>
    <row r="29" customFormat="false" ht="15" hidden="false" customHeight="true" outlineLevel="0" collapsed="false">
      <c r="B29" s="7" t="s">
        <v>36</v>
      </c>
    </row>
    <row r="30" customFormat="false" ht="42" hidden="false" customHeight="true" outlineLevel="0" collapsed="false">
      <c r="B30" s="8"/>
      <c r="C30" s="8" t="s">
        <v>37</v>
      </c>
    </row>
    <row r="32" customFormat="false" ht="15" hidden="false" customHeight="true" outlineLevel="0" collapsed="false">
      <c r="B32" s="7" t="s">
        <v>38</v>
      </c>
    </row>
    <row r="33" customFormat="false" ht="27.75" hidden="false" customHeight="true" outlineLevel="0" collapsed="false">
      <c r="B33" s="9" t="s">
        <v>39</v>
      </c>
      <c r="C33" s="8" t="s">
        <v>40</v>
      </c>
    </row>
    <row r="34" customFormat="false" ht="27.75" hidden="false" customHeight="true" outlineLevel="0" collapsed="false">
      <c r="B34" s="9" t="s">
        <v>39</v>
      </c>
      <c r="C34" s="8" t="s">
        <v>41</v>
      </c>
    </row>
    <row r="35" customFormat="false" ht="15" hidden="false" customHeight="true" outlineLevel="0" collapsed="false">
      <c r="B35" s="9" t="s">
        <v>39</v>
      </c>
      <c r="C35" s="8" t="s">
        <v>42</v>
      </c>
    </row>
    <row r="37" customFormat="false" ht="15" hidden="false" customHeight="true" outlineLevel="0" collapsed="false">
      <c r="B37" s="7" t="s">
        <v>43</v>
      </c>
    </row>
    <row r="38" customFormat="false" ht="15" hidden="false" customHeight="true" outlineLevel="0" collapsed="false">
      <c r="B38" s="9" t="s">
        <v>44</v>
      </c>
      <c r="C38" s="8" t="s">
        <v>45</v>
      </c>
    </row>
    <row r="39" customFormat="false" ht="15" hidden="false" customHeight="true" outlineLevel="0" collapsed="false">
      <c r="B39" s="9" t="s">
        <v>46</v>
      </c>
      <c r="C39" s="8" t="s">
        <v>47</v>
      </c>
    </row>
    <row r="40" customFormat="false" ht="15" hidden="false" customHeight="true" outlineLevel="0" collapsed="false">
      <c r="B40" s="9" t="s">
        <v>48</v>
      </c>
      <c r="C40" s="8" t="s">
        <v>49</v>
      </c>
    </row>
    <row r="41" customFormat="false" ht="27.75" hidden="false" customHeight="true" outlineLevel="0" collapsed="false">
      <c r="B41" s="9" t="s">
        <v>50</v>
      </c>
      <c r="C41" s="8" t="s">
        <v>51</v>
      </c>
    </row>
    <row r="42" customFormat="false" ht="27.75" hidden="false" customHeight="true" outlineLevel="0" collapsed="false">
      <c r="B42" s="9" t="s">
        <v>52</v>
      </c>
      <c r="C42" s="8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34"/>
    <col collapsed="false" customWidth="true" hidden="false" outlineLevel="0" max="3" min="3" style="1" width="26"/>
    <col collapsed="false" customWidth="true" hidden="false" outlineLevel="0" max="4" min="4" style="1" width="12"/>
    <col collapsed="false" customWidth="true" hidden="false" outlineLevel="0" max="7" min="5" style="1" width="10"/>
    <col collapsed="false" customWidth="true" hidden="false" outlineLevel="0" max="8" min="8" style="1" width="17"/>
    <col collapsed="false" customWidth="true" hidden="false" outlineLevel="0" max="10" min="9" style="1" width="14"/>
    <col collapsed="false" customWidth="true" hidden="false" outlineLevel="0" max="11" min="11" style="1" width="9"/>
  </cols>
  <sheetData>
    <row r="1" customFormat="false" ht="21.75" hidden="false" customHeight="true" outlineLevel="0" collapsed="false">
      <c r="A1" s="13" t="s">
        <v>54</v>
      </c>
      <c r="K1" s="14" t="s">
        <v>55</v>
      </c>
    </row>
    <row r="2" customFormat="false" ht="15" hidden="false" customHeight="true" outlineLevel="0" collapsed="false">
      <c r="A2" s="3" t="s">
        <v>56</v>
      </c>
    </row>
    <row r="4" customFormat="false" ht="43.5" hidden="false" customHeight="true" outlineLevel="0" collapsed="false">
      <c r="A4" s="15" t="s">
        <v>57</v>
      </c>
      <c r="B4" s="16" t="s">
        <v>58</v>
      </c>
      <c r="C4" s="16" t="s">
        <v>59</v>
      </c>
      <c r="D4" s="16" t="s">
        <v>60</v>
      </c>
      <c r="E4" s="16" t="s">
        <v>61</v>
      </c>
      <c r="F4" s="16" t="s">
        <v>62</v>
      </c>
      <c r="G4" s="16" t="s">
        <v>63</v>
      </c>
      <c r="H4" s="16" t="s">
        <v>64</v>
      </c>
      <c r="I4" s="16" t="s">
        <v>65</v>
      </c>
      <c r="J4" s="16" t="s">
        <v>66</v>
      </c>
      <c r="K4" s="16" t="s">
        <v>67</v>
      </c>
    </row>
    <row r="5" customFormat="false" ht="15" hidden="false" customHeight="true" outlineLevel="0" collapsed="false">
      <c r="A5" s="17" t="s">
        <v>68</v>
      </c>
      <c r="B5" s="17" t="s">
        <v>69</v>
      </c>
      <c r="C5" s="17" t="s">
        <v>70</v>
      </c>
      <c r="D5" s="17" t="s">
        <v>71</v>
      </c>
      <c r="E5" s="18" t="n">
        <v>0.01</v>
      </c>
      <c r="F5" s="18" t="n">
        <v>0.02</v>
      </c>
      <c r="G5" s="18" t="n">
        <v>0.2</v>
      </c>
      <c r="H5" s="17" t="s">
        <v>72</v>
      </c>
      <c r="I5" s="19" t="n">
        <v>30000</v>
      </c>
      <c r="J5" s="19" t="n">
        <v>100000</v>
      </c>
      <c r="K5" s="17" t="s">
        <v>73</v>
      </c>
    </row>
    <row r="6" customFormat="false" ht="15" hidden="false" customHeight="true" outlineLevel="0" collapsed="false">
      <c r="A6" s="17" t="s">
        <v>74</v>
      </c>
      <c r="B6" s="17" t="s">
        <v>75</v>
      </c>
      <c r="C6" s="17" t="s">
        <v>76</v>
      </c>
      <c r="D6" s="17" t="s">
        <v>77</v>
      </c>
      <c r="E6" s="18" t="n">
        <v>0.1</v>
      </c>
      <c r="F6" s="18" t="n">
        <v>0.1</v>
      </c>
      <c r="G6" s="18" t="n">
        <v>0.2</v>
      </c>
      <c r="H6" s="17" t="s">
        <v>78</v>
      </c>
      <c r="I6" s="19" t="n">
        <v>0</v>
      </c>
      <c r="J6" s="19" t="n">
        <v>50000</v>
      </c>
      <c r="K6" s="17" t="s">
        <v>79</v>
      </c>
    </row>
    <row r="7" customFormat="false" ht="15" hidden="false" customHeight="true" outlineLevel="0" collapsed="false">
      <c r="A7" s="17" t="s">
        <v>80</v>
      </c>
      <c r="B7" s="17" t="s">
        <v>81</v>
      </c>
      <c r="C7" s="17" t="s">
        <v>76</v>
      </c>
      <c r="D7" s="17" t="s">
        <v>82</v>
      </c>
      <c r="E7" s="18" t="n">
        <v>0.02</v>
      </c>
      <c r="F7" s="18" t="n">
        <v>0.02</v>
      </c>
      <c r="G7" s="18" t="n">
        <v>0.2</v>
      </c>
      <c r="H7" s="17" t="s">
        <v>78</v>
      </c>
      <c r="I7" s="19" t="n">
        <v>0</v>
      </c>
      <c r="J7" s="19" t="n">
        <v>50000</v>
      </c>
      <c r="K7" s="17" t="s">
        <v>83</v>
      </c>
    </row>
    <row r="8" customFormat="false" ht="15" hidden="false" customHeight="true" outlineLevel="0" collapsed="false">
      <c r="A8" s="17" t="s">
        <v>84</v>
      </c>
      <c r="B8" s="17" t="s">
        <v>85</v>
      </c>
      <c r="C8" s="17" t="s">
        <v>86</v>
      </c>
      <c r="D8" s="17" t="s">
        <v>87</v>
      </c>
      <c r="E8" s="18" t="n">
        <v>0.02</v>
      </c>
      <c r="F8" s="18" t="n">
        <v>0.02</v>
      </c>
      <c r="G8" s="18" t="n">
        <v>0.2</v>
      </c>
      <c r="H8" s="17" t="s">
        <v>78</v>
      </c>
      <c r="I8" s="19" t="n">
        <v>0</v>
      </c>
      <c r="J8" s="19" t="n">
        <v>20000</v>
      </c>
      <c r="K8" s="17" t="s">
        <v>88</v>
      </c>
    </row>
    <row r="9" customFormat="false" ht="15" hidden="false" customHeight="true" outlineLevel="0" collapsed="false">
      <c r="A9" s="17" t="s">
        <v>89</v>
      </c>
      <c r="B9" s="17" t="s">
        <v>90</v>
      </c>
      <c r="C9" s="17" t="s">
        <v>91</v>
      </c>
      <c r="D9" s="17" t="s">
        <v>92</v>
      </c>
      <c r="E9" s="18" t="n">
        <v>0.02</v>
      </c>
      <c r="F9" s="18" t="n">
        <v>0.02</v>
      </c>
      <c r="G9" s="18" t="n">
        <v>0.2</v>
      </c>
      <c r="H9" s="17" t="s">
        <v>93</v>
      </c>
      <c r="I9" s="19" t="n">
        <v>50000</v>
      </c>
      <c r="J9" s="19" t="n">
        <v>0</v>
      </c>
      <c r="K9" s="17" t="s">
        <v>94</v>
      </c>
    </row>
    <row r="10" customFormat="false" ht="15" hidden="false" customHeight="true" outlineLevel="0" collapsed="false">
      <c r="A10" s="17" t="s">
        <v>95</v>
      </c>
      <c r="B10" s="17" t="s">
        <v>96</v>
      </c>
      <c r="C10" s="17" t="s">
        <v>91</v>
      </c>
      <c r="D10" s="17" t="s">
        <v>97</v>
      </c>
      <c r="E10" s="18" t="n">
        <v>0.1</v>
      </c>
      <c r="F10" s="18" t="n">
        <v>0.1</v>
      </c>
      <c r="G10" s="18" t="n">
        <v>0.2</v>
      </c>
      <c r="H10" s="17" t="s">
        <v>93</v>
      </c>
      <c r="I10" s="19" t="n">
        <v>50000</v>
      </c>
      <c r="J10" s="19" t="n">
        <v>0</v>
      </c>
      <c r="K10" s="17" t="s">
        <v>98</v>
      </c>
    </row>
    <row r="11" customFormat="false" ht="15" hidden="false" customHeight="true" outlineLevel="0" collapsed="false">
      <c r="A11" s="17" t="s">
        <v>99</v>
      </c>
      <c r="B11" s="17" t="s">
        <v>100</v>
      </c>
      <c r="C11" s="17" t="s">
        <v>101</v>
      </c>
      <c r="D11" s="17" t="s">
        <v>102</v>
      </c>
      <c r="E11" s="18" t="n">
        <v>0.1</v>
      </c>
      <c r="F11" s="18" t="n">
        <v>0.1</v>
      </c>
      <c r="G11" s="18" t="n">
        <v>0.2</v>
      </c>
      <c r="H11" s="17" t="s">
        <v>78</v>
      </c>
      <c r="I11" s="19" t="n">
        <v>0</v>
      </c>
      <c r="J11" s="19" t="n">
        <v>10000</v>
      </c>
      <c r="K11" s="17" t="s">
        <v>103</v>
      </c>
    </row>
    <row r="12" customFormat="false" ht="15" hidden="false" customHeight="true" outlineLevel="0" collapsed="false">
      <c r="A12" s="17" t="s">
        <v>104</v>
      </c>
      <c r="B12" s="17" t="s">
        <v>105</v>
      </c>
      <c r="C12" s="17" t="s">
        <v>106</v>
      </c>
      <c r="D12" s="17" t="s">
        <v>107</v>
      </c>
      <c r="E12" s="18" t="n">
        <v>0.001</v>
      </c>
      <c r="F12" s="18" t="n">
        <v>0.001</v>
      </c>
      <c r="G12" s="18" t="n">
        <v>0.05</v>
      </c>
      <c r="H12" s="17" t="s">
        <v>108</v>
      </c>
      <c r="I12" s="19" t="n">
        <v>0</v>
      </c>
      <c r="J12" s="19" t="n">
        <v>5000000</v>
      </c>
      <c r="K12" s="17" t="s">
        <v>109</v>
      </c>
    </row>
    <row r="13" customFormat="false" ht="15" hidden="false" customHeight="true" outlineLevel="0" collapsed="false">
      <c r="A13" s="17" t="s">
        <v>110</v>
      </c>
      <c r="B13" s="17" t="s">
        <v>111</v>
      </c>
      <c r="C13" s="17" t="s">
        <v>112</v>
      </c>
      <c r="D13" s="17" t="s">
        <v>113</v>
      </c>
      <c r="E13" s="18" t="n">
        <v>0.1</v>
      </c>
      <c r="F13" s="18" t="n">
        <v>0.1</v>
      </c>
      <c r="G13" s="18" t="n">
        <v>0.2</v>
      </c>
      <c r="H13" s="17" t="s">
        <v>78</v>
      </c>
      <c r="I13" s="19" t="n">
        <v>0</v>
      </c>
      <c r="J13" s="19" t="n">
        <v>10000</v>
      </c>
      <c r="K13" s="17" t="s">
        <v>114</v>
      </c>
    </row>
    <row r="14" customFormat="false" ht="15" hidden="false" customHeight="true" outlineLevel="0" collapsed="false">
      <c r="A14" s="17" t="s">
        <v>115</v>
      </c>
      <c r="B14" s="17" t="s">
        <v>116</v>
      </c>
      <c r="C14" s="17" t="s">
        <v>117</v>
      </c>
      <c r="D14" s="17" t="s">
        <v>118</v>
      </c>
      <c r="E14" s="18" t="n">
        <v>0.01</v>
      </c>
      <c r="F14" s="18" t="n">
        <v>0.01</v>
      </c>
      <c r="G14" s="18" t="n">
        <v>0.2</v>
      </c>
      <c r="H14" s="17" t="s">
        <v>93</v>
      </c>
      <c r="I14" s="19" t="n">
        <v>5000000</v>
      </c>
      <c r="J14" s="19" t="n">
        <v>0</v>
      </c>
      <c r="K14" s="17" t="s">
        <v>119</v>
      </c>
    </row>
    <row r="15" customFormat="false" ht="15" hidden="false" customHeight="true" outlineLevel="0" collapsed="false">
      <c r="A15" s="17"/>
      <c r="B15" s="17"/>
      <c r="C15" s="17"/>
      <c r="D15" s="17"/>
      <c r="E15" s="18"/>
      <c r="F15" s="18"/>
      <c r="G15" s="18"/>
      <c r="H15" s="17"/>
      <c r="I15" s="19"/>
      <c r="J15" s="19"/>
      <c r="K15" s="17"/>
    </row>
    <row r="16" customFormat="false" ht="15" hidden="false" customHeight="true" outlineLevel="0" collapsed="false">
      <c r="A16" s="17"/>
      <c r="B16" s="17"/>
      <c r="C16" s="17"/>
      <c r="D16" s="17"/>
      <c r="E16" s="18"/>
      <c r="F16" s="18"/>
      <c r="G16" s="18"/>
      <c r="H16" s="17"/>
      <c r="I16" s="19"/>
      <c r="J16" s="19"/>
      <c r="K16" s="17"/>
    </row>
    <row r="17" customFormat="false" ht="15" hidden="false" customHeight="true" outlineLevel="0" collapsed="false">
      <c r="A17" s="17"/>
      <c r="B17" s="17"/>
      <c r="C17" s="17"/>
      <c r="D17" s="17"/>
      <c r="E17" s="18"/>
      <c r="F17" s="18"/>
      <c r="G17" s="18"/>
      <c r="H17" s="17"/>
      <c r="I17" s="19"/>
      <c r="J17" s="19"/>
      <c r="K17" s="17"/>
    </row>
    <row r="18" customFormat="false" ht="15" hidden="false" customHeight="true" outlineLevel="0" collapsed="false">
      <c r="A18" s="17"/>
      <c r="B18" s="17"/>
      <c r="C18" s="17"/>
      <c r="D18" s="17"/>
      <c r="E18" s="18"/>
      <c r="F18" s="18"/>
      <c r="G18" s="18"/>
      <c r="H18" s="17"/>
      <c r="I18" s="19"/>
      <c r="J18" s="19"/>
      <c r="K18" s="17"/>
    </row>
    <row r="19" customFormat="false" ht="15" hidden="false" customHeight="true" outlineLevel="0" collapsed="false">
      <c r="A19" s="17"/>
      <c r="B19" s="17"/>
      <c r="C19" s="17"/>
      <c r="D19" s="17"/>
      <c r="E19" s="18"/>
      <c r="F19" s="18"/>
      <c r="G19" s="18"/>
      <c r="H19" s="17"/>
      <c r="I19" s="19"/>
      <c r="J19" s="19"/>
      <c r="K19" s="17"/>
    </row>
    <row r="20" customFormat="false" ht="15" hidden="false" customHeight="true" outlineLevel="0" collapsed="false">
      <c r="A20" s="17"/>
      <c r="B20" s="17"/>
      <c r="C20" s="17"/>
      <c r="D20" s="17"/>
      <c r="E20" s="18"/>
      <c r="F20" s="18"/>
      <c r="G20" s="18"/>
      <c r="H20" s="17"/>
      <c r="I20" s="19"/>
      <c r="J20" s="19"/>
      <c r="K20" s="17"/>
    </row>
    <row r="21" customFormat="false" ht="15" hidden="false" customHeight="true" outlineLevel="0" collapsed="false">
      <c r="A21" s="17"/>
      <c r="B21" s="17"/>
      <c r="C21" s="17"/>
      <c r="D21" s="17"/>
      <c r="E21" s="18"/>
      <c r="F21" s="18"/>
      <c r="G21" s="18"/>
      <c r="H21" s="17"/>
      <c r="I21" s="19"/>
      <c r="J21" s="19"/>
      <c r="K21" s="17"/>
    </row>
    <row r="22" customFormat="false" ht="15" hidden="false" customHeight="true" outlineLevel="0" collapsed="false">
      <c r="A22" s="17"/>
      <c r="B22" s="17"/>
      <c r="C22" s="17"/>
      <c r="D22" s="17"/>
      <c r="E22" s="18"/>
      <c r="F22" s="18"/>
      <c r="G22" s="18"/>
      <c r="H22" s="17"/>
      <c r="I22" s="19"/>
      <c r="J22" s="19"/>
      <c r="K22" s="17"/>
    </row>
    <row r="23" customFormat="false" ht="15" hidden="false" customHeight="true" outlineLevel="0" collapsed="false">
      <c r="A23" s="17"/>
      <c r="B23" s="17"/>
      <c r="C23" s="17"/>
      <c r="D23" s="17"/>
      <c r="E23" s="18"/>
      <c r="F23" s="18"/>
      <c r="G23" s="18"/>
      <c r="H23" s="17"/>
      <c r="I23" s="19"/>
      <c r="J23" s="19"/>
      <c r="K23" s="17"/>
    </row>
    <row r="24" customFormat="false" ht="15" hidden="false" customHeight="true" outlineLevel="0" collapsed="false">
      <c r="A24" s="17"/>
      <c r="B24" s="17"/>
      <c r="C24" s="17"/>
      <c r="D24" s="17"/>
      <c r="E24" s="18"/>
      <c r="F24" s="18"/>
      <c r="G24" s="18"/>
      <c r="H24" s="17"/>
      <c r="I24" s="19"/>
      <c r="J24" s="19"/>
      <c r="K24" s="17"/>
    </row>
    <row r="25" customFormat="false" ht="15" hidden="false" customHeight="true" outlineLevel="0" collapsed="false">
      <c r="A25" s="17"/>
      <c r="B25" s="17"/>
      <c r="C25" s="17"/>
      <c r="D25" s="17"/>
      <c r="E25" s="18"/>
      <c r="F25" s="18"/>
      <c r="G25" s="18"/>
      <c r="H25" s="17"/>
      <c r="I25" s="19"/>
      <c r="J25" s="19"/>
      <c r="K25" s="17"/>
    </row>
    <row r="26" customFormat="false" ht="15" hidden="false" customHeight="true" outlineLevel="0" collapsed="false">
      <c r="A26" s="17"/>
      <c r="B26" s="17"/>
      <c r="C26" s="17"/>
      <c r="D26" s="17"/>
      <c r="E26" s="18"/>
      <c r="F26" s="18"/>
      <c r="G26" s="18"/>
      <c r="H26" s="17"/>
      <c r="I26" s="19"/>
      <c r="J26" s="19"/>
      <c r="K26" s="17"/>
    </row>
    <row r="27" customFormat="false" ht="15" hidden="false" customHeight="true" outlineLevel="0" collapsed="false">
      <c r="A27" s="17"/>
      <c r="B27" s="17"/>
      <c r="C27" s="17"/>
      <c r="D27" s="17"/>
      <c r="E27" s="18"/>
      <c r="F27" s="18"/>
      <c r="G27" s="18"/>
      <c r="H27" s="17"/>
      <c r="I27" s="19"/>
      <c r="J27" s="19"/>
      <c r="K27" s="17"/>
    </row>
    <row r="28" customFormat="false" ht="15" hidden="false" customHeight="true" outlineLevel="0" collapsed="false">
      <c r="A28" s="17"/>
      <c r="B28" s="17"/>
      <c r="C28" s="17"/>
      <c r="D28" s="17"/>
      <c r="E28" s="18"/>
      <c r="F28" s="18"/>
      <c r="G28" s="18"/>
      <c r="H28" s="17"/>
      <c r="I28" s="19"/>
      <c r="J28" s="19"/>
      <c r="K28" s="17"/>
    </row>
    <row r="29" customFormat="false" ht="15" hidden="false" customHeight="true" outlineLevel="0" collapsed="false">
      <c r="A29" s="17"/>
      <c r="B29" s="17"/>
      <c r="C29" s="17"/>
      <c r="D29" s="17"/>
      <c r="E29" s="18"/>
      <c r="F29" s="18"/>
      <c r="G29" s="18"/>
      <c r="H29" s="17"/>
      <c r="I29" s="19"/>
      <c r="J29" s="19"/>
      <c r="K29" s="17"/>
    </row>
    <row r="31" customFormat="false" ht="15" hidden="false" customHeight="true" outlineLevel="0" collapsed="false">
      <c r="A31" s="3" t="s">
        <v>120</v>
      </c>
    </row>
    <row r="32" customFormat="false" ht="15" hidden="false" customHeight="true" outlineLevel="0" collapsed="false">
      <c r="A32" s="3" t="s">
        <v>121</v>
      </c>
    </row>
    <row r="33" customFormat="false" ht="15" hidden="false" customHeight="true" outlineLevel="0" collapsed="false">
      <c r="A33" s="3" t="s">
        <v>122</v>
      </c>
    </row>
    <row r="34" customFormat="false" ht="15" hidden="false" customHeight="true" outlineLevel="0" collapsed="false">
      <c r="A34" s="3" t="s">
        <v>123</v>
      </c>
    </row>
  </sheetData>
  <dataValidations count="1">
    <dataValidation allowBlank="true" errorStyle="stop" operator="between" prompt="How the threshold works" promptTitle="Select" showDropDown="false" showErrorMessage="false" showInputMessage="true" sqref="H5:H29" type="list">
      <formula1>"Single+Aggregate,Aggregate,Per payment,Excess over,None"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F3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3" min="2" style="1" width="13"/>
    <col collapsed="false" customWidth="true" hidden="false" outlineLevel="0" max="4" min="4" style="1" width="16"/>
    <col collapsed="false" customWidth="true" hidden="false" outlineLevel="0" max="5" min="5" style="1" width="12"/>
    <col collapsed="false" customWidth="true" hidden="false" outlineLevel="0" max="6" min="6" style="1" width="30"/>
  </cols>
  <sheetData>
    <row r="1" customFormat="false" ht="21.75" hidden="false" customHeight="true" outlineLevel="0" collapsed="false">
      <c r="A1" s="13" t="s">
        <v>124</v>
      </c>
      <c r="F1" s="14" t="s">
        <v>55</v>
      </c>
    </row>
    <row r="2" customFormat="false" ht="15" hidden="false" customHeight="true" outlineLevel="0" collapsed="false">
      <c r="A2" s="3" t="s">
        <v>125</v>
      </c>
    </row>
    <row r="4" customFormat="false" ht="31.5" hidden="false" customHeight="true" outlineLevel="0" collapsed="false">
      <c r="A4" s="15" t="s">
        <v>126</v>
      </c>
      <c r="B4" s="16" t="s">
        <v>127</v>
      </c>
      <c r="C4" s="16" t="s">
        <v>128</v>
      </c>
      <c r="D4" s="16" t="s">
        <v>129</v>
      </c>
      <c r="E4" s="16" t="s">
        <v>130</v>
      </c>
      <c r="F4" s="16" t="s">
        <v>131</v>
      </c>
    </row>
    <row r="5" customFormat="false" ht="15" hidden="false" customHeight="true" outlineLevel="0" collapsed="false">
      <c r="A5" s="20" t="s">
        <v>132</v>
      </c>
      <c r="B5" s="20" t="s">
        <v>133</v>
      </c>
      <c r="C5" s="21" t="str">
        <f aca="false">IF(A5="","",IF(B5="","No PAN",IF(AND(LEN(B5)=10,ISNUMBER(--MID(B5,6,4)),NOT(ISNUMBER(--MID(B5,10,1))),NOT(ISNUMBER(--MID(B5,1,1)))),"Valid","Invalid format")))</f>
        <v>Valid</v>
      </c>
      <c r="D5" s="21" t="str">
        <f aca="false">IF(A5="","",IF(C5&lt;&gt;"Valid","No valid PAN",IF(OR(UPPER(MID(B5,4,1))="P",UPPER(MID(B5,4,1))="H"),"Individual/HUF","Others")))</f>
        <v>Others</v>
      </c>
      <c r="E5" s="20" t="s">
        <v>68</v>
      </c>
      <c r="F5" s="20" t="s">
        <v>134</v>
      </c>
    </row>
    <row r="6" customFormat="false" ht="15" hidden="false" customHeight="true" outlineLevel="0" collapsed="false">
      <c r="A6" s="20" t="s">
        <v>135</v>
      </c>
      <c r="B6" s="20" t="s">
        <v>136</v>
      </c>
      <c r="C6" s="21" t="str">
        <f aca="false">IF(A6="","",IF(B6="","No PAN",IF(AND(LEN(B6)=10,ISNUMBER(--MID(B6,6,4)),NOT(ISNUMBER(--MID(B6,10,1))),NOT(ISNUMBER(--MID(B6,1,1)))),"Valid","Invalid format")))</f>
        <v>Valid</v>
      </c>
      <c r="D6" s="21" t="str">
        <f aca="false">IF(A6="","",IF(C6&lt;&gt;"Valid","No valid PAN",IF(OR(UPPER(MID(B6,4,1))="P",UPPER(MID(B6,4,1))="H"),"Individual/HUF","Others")))</f>
        <v>Individual/HUF</v>
      </c>
      <c r="E6" s="20" t="s">
        <v>68</v>
      </c>
      <c r="F6" s="20" t="s">
        <v>137</v>
      </c>
    </row>
    <row r="7" customFormat="false" ht="15" hidden="false" customHeight="true" outlineLevel="0" collapsed="false">
      <c r="A7" s="20" t="s">
        <v>138</v>
      </c>
      <c r="B7" s="20"/>
      <c r="C7" s="21" t="str">
        <f aca="false">IF(A7="","",IF(B7="","No PAN",IF(AND(LEN(B7)=10,ISNUMBER(--MID(B7,6,4)),NOT(ISNUMBER(--MID(B7,10,1))),NOT(ISNUMBER(--MID(B7,1,1)))),"Valid","Invalid format")))</f>
        <v>No PAN</v>
      </c>
      <c r="D7" s="21" t="str">
        <f aca="false">IF(A7="","",IF(C7&lt;&gt;"Valid","No valid PAN",IF(OR(UPPER(MID(B7,4,1))="P",UPPER(MID(B7,4,1))="H"),"Individual/HUF","Others")))</f>
        <v>No valid PAN</v>
      </c>
      <c r="E7" s="20" t="s">
        <v>68</v>
      </c>
      <c r="F7" s="20" t="s">
        <v>139</v>
      </c>
    </row>
    <row r="8" customFormat="false" ht="15" hidden="false" customHeight="true" outlineLevel="0" collapsed="false">
      <c r="A8" s="20" t="s">
        <v>140</v>
      </c>
      <c r="B8" s="20" t="s">
        <v>141</v>
      </c>
      <c r="C8" s="21" t="str">
        <f aca="false">IF(A8="","",IF(B8="","No PAN",IF(AND(LEN(B8)=10,ISNUMBER(--MID(B8,6,4)),NOT(ISNUMBER(--MID(B8,10,1))),NOT(ISNUMBER(--MID(B8,1,1)))),"Valid","Invalid format")))</f>
        <v>Valid</v>
      </c>
      <c r="D8" s="21" t="str">
        <f aca="false">IF(A8="","",IF(C8&lt;&gt;"Valid","No valid PAN",IF(OR(UPPER(MID(B8,4,1))="P",UPPER(MID(B8,4,1))="H"),"Individual/HUF","Others")))</f>
        <v>Individual/HUF</v>
      </c>
      <c r="E8" s="20" t="s">
        <v>74</v>
      </c>
      <c r="F8" s="20" t="s">
        <v>142</v>
      </c>
    </row>
    <row r="9" customFormat="false" ht="15" hidden="false" customHeight="true" outlineLevel="0" collapsed="false">
      <c r="A9" s="20" t="s">
        <v>143</v>
      </c>
      <c r="B9" s="20" t="s">
        <v>144</v>
      </c>
      <c r="C9" s="21" t="str">
        <f aca="false">IF(A9="","",IF(B9="","No PAN",IF(AND(LEN(B9)=10,ISNUMBER(--MID(B9,6,4)),NOT(ISNUMBER(--MID(B9,10,1))),NOT(ISNUMBER(--MID(B9,1,1)))),"Valid","Invalid format")))</f>
        <v>Valid</v>
      </c>
      <c r="D9" s="21" t="str">
        <f aca="false">IF(A9="","",IF(C9&lt;&gt;"Valid","No valid PAN",IF(OR(UPPER(MID(B9,4,1))="P",UPPER(MID(B9,4,1))="H"),"Individual/HUF","Others")))</f>
        <v>Others</v>
      </c>
      <c r="E9" s="20" t="s">
        <v>80</v>
      </c>
      <c r="F9" s="20" t="s">
        <v>145</v>
      </c>
    </row>
    <row r="10" customFormat="false" ht="15" hidden="false" customHeight="true" outlineLevel="0" collapsed="false">
      <c r="A10" s="20" t="s">
        <v>146</v>
      </c>
      <c r="B10" s="20" t="s">
        <v>147</v>
      </c>
      <c r="C10" s="21" t="str">
        <f aca="false">IF(A10="","",IF(B10="","No PAN",IF(AND(LEN(B10)=10,ISNUMBER(--MID(B10,6,4)),NOT(ISNUMBER(--MID(B10,10,1))),NOT(ISNUMBER(--MID(B10,1,1)))),"Valid","Invalid format")))</f>
        <v>Valid</v>
      </c>
      <c r="D10" s="21" t="str">
        <f aca="false">IF(A10="","",IF(C10&lt;&gt;"Valid","No valid PAN",IF(OR(UPPER(MID(B10,4,1))="P",UPPER(MID(B10,4,1))="H"),"Individual/HUF","Others")))</f>
        <v>Individual/HUF</v>
      </c>
      <c r="E10" s="20" t="s">
        <v>84</v>
      </c>
      <c r="F10" s="20" t="s">
        <v>148</v>
      </c>
    </row>
    <row r="11" customFormat="false" ht="15" hidden="false" customHeight="true" outlineLevel="0" collapsed="false">
      <c r="A11" s="20" t="s">
        <v>149</v>
      </c>
      <c r="B11" s="20" t="s">
        <v>150</v>
      </c>
      <c r="C11" s="21" t="str">
        <f aca="false">IF(A11="","",IF(B11="","No PAN",IF(AND(LEN(B11)=10,ISNUMBER(--MID(B11,6,4)),NOT(ISNUMBER(--MID(B11,10,1))),NOT(ISNUMBER(--MID(B11,1,1)))),"Valid","Invalid format")))</f>
        <v>Valid</v>
      </c>
      <c r="D11" s="21" t="str">
        <f aca="false">IF(A11="","",IF(C11&lt;&gt;"Valid","No valid PAN",IF(OR(UPPER(MID(B11,4,1))="P",UPPER(MID(B11,4,1))="H"),"Individual/HUF","Others")))</f>
        <v>Others</v>
      </c>
      <c r="E11" s="20" t="s">
        <v>89</v>
      </c>
      <c r="F11" s="20" t="s">
        <v>151</v>
      </c>
    </row>
    <row r="12" customFormat="false" ht="15" hidden="false" customHeight="true" outlineLevel="0" collapsed="false">
      <c r="A12" s="20" t="s">
        <v>152</v>
      </c>
      <c r="B12" s="20" t="s">
        <v>153</v>
      </c>
      <c r="C12" s="21" t="str">
        <f aca="false">IF(A12="","",IF(B12="","No PAN",IF(AND(LEN(B12)=10,ISNUMBER(--MID(B12,6,4)),NOT(ISNUMBER(--MID(B12,10,1))),NOT(ISNUMBER(--MID(B12,1,1)))),"Valid","Invalid format")))</f>
        <v>Valid</v>
      </c>
      <c r="D12" s="21" t="str">
        <f aca="false">IF(A12="","",IF(C12&lt;&gt;"Valid","No valid PAN",IF(OR(UPPER(MID(B12,4,1))="P",UPPER(MID(B12,4,1))="H"),"Individual/HUF","Others")))</f>
        <v>Individual/HUF</v>
      </c>
      <c r="E12" s="20" t="s">
        <v>95</v>
      </c>
      <c r="F12" s="20" t="s">
        <v>154</v>
      </c>
    </row>
    <row r="13" customFormat="false" ht="15" hidden="false" customHeight="true" outlineLevel="0" collapsed="false">
      <c r="A13" s="20" t="s">
        <v>155</v>
      </c>
      <c r="B13" s="20" t="s">
        <v>156</v>
      </c>
      <c r="C13" s="21" t="str">
        <f aca="false">IF(A13="","",IF(B13="","No PAN",IF(AND(LEN(B13)=10,ISNUMBER(--MID(B13,6,4)),NOT(ISNUMBER(--MID(B13,10,1))),NOT(ISNUMBER(--MID(B13,1,1)))),"Valid","Invalid format")))</f>
        <v>Valid</v>
      </c>
      <c r="D13" s="21" t="str">
        <f aca="false">IF(A13="","",IF(C13&lt;&gt;"Valid","No valid PAN",IF(OR(UPPER(MID(B13,4,1))="P",UPPER(MID(B13,4,1))="H"),"Individual/HUF","Others")))</f>
        <v>Others</v>
      </c>
      <c r="E13" s="20" t="s">
        <v>99</v>
      </c>
      <c r="F13" s="20" t="s">
        <v>157</v>
      </c>
    </row>
    <row r="14" customFormat="false" ht="15" hidden="false" customHeight="true" outlineLevel="0" collapsed="false">
      <c r="A14" s="20" t="s">
        <v>158</v>
      </c>
      <c r="B14" s="20" t="s">
        <v>159</v>
      </c>
      <c r="C14" s="21" t="str">
        <f aca="false">IF(A14="","",IF(B14="","No PAN",IF(AND(LEN(B14)=10,ISNUMBER(--MID(B14,6,4)),NOT(ISNUMBER(--MID(B14,10,1))),NOT(ISNUMBER(--MID(B14,1,1)))),"Valid","Invalid format")))</f>
        <v>Valid</v>
      </c>
      <c r="D14" s="21" t="str">
        <f aca="false">IF(A14="","",IF(C14&lt;&gt;"Valid","No valid PAN",IF(OR(UPPER(MID(B14,4,1))="P",UPPER(MID(B14,4,1))="H"),"Individual/HUF","Others")))</f>
        <v>Others</v>
      </c>
      <c r="E14" s="20" t="s">
        <v>104</v>
      </c>
      <c r="F14" s="20" t="s">
        <v>160</v>
      </c>
    </row>
    <row r="15" customFormat="false" ht="15" hidden="false" customHeight="true" outlineLevel="0" collapsed="false">
      <c r="A15" s="17"/>
      <c r="B15" s="17"/>
      <c r="C15" s="21" t="str">
        <f aca="false">IF(A15="","",IF(B15="","No PAN",IF(AND(LEN(B15)=10,ISNUMBER(--MID(B15,6,4)),NOT(ISNUMBER(--MID(B15,10,1))),NOT(ISNUMBER(--MID(B15,1,1)))),"Valid","Invalid format")))</f>
        <v/>
      </c>
      <c r="D15" s="21" t="str">
        <f aca="false">IF(A15="","",IF(C15&lt;&gt;"Valid","No valid PAN",IF(OR(UPPER(MID(B15,4,1))="P",UPPER(MID(B15,4,1))="H"),"Individual/HUF","Others")))</f>
        <v/>
      </c>
      <c r="E15" s="17"/>
      <c r="F15" s="17"/>
    </row>
    <row r="16" customFormat="false" ht="15" hidden="false" customHeight="true" outlineLevel="0" collapsed="false">
      <c r="A16" s="17"/>
      <c r="B16" s="17"/>
      <c r="C16" s="21" t="str">
        <f aca="false">IF(A16="","",IF(B16="","No PAN",IF(AND(LEN(B16)=10,ISNUMBER(--MID(B16,6,4)),NOT(ISNUMBER(--MID(B16,10,1))),NOT(ISNUMBER(--MID(B16,1,1)))),"Valid","Invalid format")))</f>
        <v/>
      </c>
      <c r="D16" s="21" t="str">
        <f aca="false">IF(A16="","",IF(C16&lt;&gt;"Valid","No valid PAN",IF(OR(UPPER(MID(B16,4,1))="P",UPPER(MID(B16,4,1))="H"),"Individual/HUF","Others")))</f>
        <v/>
      </c>
      <c r="E16" s="17"/>
      <c r="F16" s="17"/>
    </row>
    <row r="17" customFormat="false" ht="15" hidden="false" customHeight="true" outlineLevel="0" collapsed="false">
      <c r="A17" s="17"/>
      <c r="B17" s="17"/>
      <c r="C17" s="21" t="str">
        <f aca="false">IF(A17="","",IF(B17="","No PAN",IF(AND(LEN(B17)=10,ISNUMBER(--MID(B17,6,4)),NOT(ISNUMBER(--MID(B17,10,1))),NOT(ISNUMBER(--MID(B17,1,1)))),"Valid","Invalid format")))</f>
        <v/>
      </c>
      <c r="D17" s="21" t="str">
        <f aca="false">IF(A17="","",IF(C17&lt;&gt;"Valid","No valid PAN",IF(OR(UPPER(MID(B17,4,1))="P",UPPER(MID(B17,4,1))="H"),"Individual/HUF","Others")))</f>
        <v/>
      </c>
      <c r="E17" s="17"/>
      <c r="F17" s="17"/>
    </row>
    <row r="18" customFormat="false" ht="15" hidden="false" customHeight="true" outlineLevel="0" collapsed="false">
      <c r="A18" s="17"/>
      <c r="B18" s="17"/>
      <c r="C18" s="21" t="str">
        <f aca="false">IF(A18="","",IF(B18="","No PAN",IF(AND(LEN(B18)=10,ISNUMBER(--MID(B18,6,4)),NOT(ISNUMBER(--MID(B18,10,1))),NOT(ISNUMBER(--MID(B18,1,1)))),"Valid","Invalid format")))</f>
        <v/>
      </c>
      <c r="D18" s="21" t="str">
        <f aca="false">IF(A18="","",IF(C18&lt;&gt;"Valid","No valid PAN",IF(OR(UPPER(MID(B18,4,1))="P",UPPER(MID(B18,4,1))="H"),"Individual/HUF","Others")))</f>
        <v/>
      </c>
      <c r="E18" s="17"/>
      <c r="F18" s="17"/>
    </row>
    <row r="19" customFormat="false" ht="15" hidden="false" customHeight="true" outlineLevel="0" collapsed="false">
      <c r="A19" s="17"/>
      <c r="B19" s="17"/>
      <c r="C19" s="21" t="str">
        <f aca="false">IF(A19="","",IF(B19="","No PAN",IF(AND(LEN(B19)=10,ISNUMBER(--MID(B19,6,4)),NOT(ISNUMBER(--MID(B19,10,1))),NOT(ISNUMBER(--MID(B19,1,1)))),"Valid","Invalid format")))</f>
        <v/>
      </c>
      <c r="D19" s="21" t="str">
        <f aca="false">IF(A19="","",IF(C19&lt;&gt;"Valid","No valid PAN",IF(OR(UPPER(MID(B19,4,1))="P",UPPER(MID(B19,4,1))="H"),"Individual/HUF","Others")))</f>
        <v/>
      </c>
      <c r="E19" s="17"/>
      <c r="F19" s="17"/>
    </row>
    <row r="20" customFormat="false" ht="15" hidden="false" customHeight="true" outlineLevel="0" collapsed="false">
      <c r="A20" s="17"/>
      <c r="B20" s="17"/>
      <c r="C20" s="21" t="str">
        <f aca="false">IF(A20="","",IF(B20="","No PAN",IF(AND(LEN(B20)=10,ISNUMBER(--MID(B20,6,4)),NOT(ISNUMBER(--MID(B20,10,1))),NOT(ISNUMBER(--MID(B20,1,1)))),"Valid","Invalid format")))</f>
        <v/>
      </c>
      <c r="D20" s="21" t="str">
        <f aca="false">IF(A20="","",IF(C20&lt;&gt;"Valid","No valid PAN",IF(OR(UPPER(MID(B20,4,1))="P",UPPER(MID(B20,4,1))="H"),"Individual/HUF","Others")))</f>
        <v/>
      </c>
      <c r="E20" s="17"/>
      <c r="F20" s="17"/>
    </row>
    <row r="21" customFormat="false" ht="15" hidden="false" customHeight="true" outlineLevel="0" collapsed="false">
      <c r="A21" s="17"/>
      <c r="B21" s="17"/>
      <c r="C21" s="21" t="str">
        <f aca="false">IF(A21="","",IF(B21="","No PAN",IF(AND(LEN(B21)=10,ISNUMBER(--MID(B21,6,4)),NOT(ISNUMBER(--MID(B21,10,1))),NOT(ISNUMBER(--MID(B21,1,1)))),"Valid","Invalid format")))</f>
        <v/>
      </c>
      <c r="D21" s="21" t="str">
        <f aca="false">IF(A21="","",IF(C21&lt;&gt;"Valid","No valid PAN",IF(OR(UPPER(MID(B21,4,1))="P",UPPER(MID(B21,4,1))="H"),"Individual/HUF","Others")))</f>
        <v/>
      </c>
      <c r="E21" s="17"/>
      <c r="F21" s="17"/>
    </row>
    <row r="22" customFormat="false" ht="15" hidden="false" customHeight="true" outlineLevel="0" collapsed="false">
      <c r="A22" s="17"/>
      <c r="B22" s="17"/>
      <c r="C22" s="21" t="str">
        <f aca="false">IF(A22="","",IF(B22="","No PAN",IF(AND(LEN(B22)=10,ISNUMBER(--MID(B22,6,4)),NOT(ISNUMBER(--MID(B22,10,1))),NOT(ISNUMBER(--MID(B22,1,1)))),"Valid","Invalid format")))</f>
        <v/>
      </c>
      <c r="D22" s="21" t="str">
        <f aca="false">IF(A22="","",IF(C22&lt;&gt;"Valid","No valid PAN",IF(OR(UPPER(MID(B22,4,1))="P",UPPER(MID(B22,4,1))="H"),"Individual/HUF","Others")))</f>
        <v/>
      </c>
      <c r="E22" s="17"/>
      <c r="F22" s="17"/>
    </row>
    <row r="23" customFormat="false" ht="15" hidden="false" customHeight="true" outlineLevel="0" collapsed="false">
      <c r="A23" s="17"/>
      <c r="B23" s="17"/>
      <c r="C23" s="21" t="str">
        <f aca="false">IF(A23="","",IF(B23="","No PAN",IF(AND(LEN(B23)=10,ISNUMBER(--MID(B23,6,4)),NOT(ISNUMBER(--MID(B23,10,1))),NOT(ISNUMBER(--MID(B23,1,1)))),"Valid","Invalid format")))</f>
        <v/>
      </c>
      <c r="D23" s="21" t="str">
        <f aca="false">IF(A23="","",IF(C23&lt;&gt;"Valid","No valid PAN",IF(OR(UPPER(MID(B23,4,1))="P",UPPER(MID(B23,4,1))="H"),"Individual/HUF","Others")))</f>
        <v/>
      </c>
      <c r="E23" s="17"/>
      <c r="F23" s="17"/>
    </row>
    <row r="24" customFormat="false" ht="15" hidden="false" customHeight="true" outlineLevel="0" collapsed="false">
      <c r="A24" s="17"/>
      <c r="B24" s="17"/>
      <c r="C24" s="21" t="str">
        <f aca="false">IF(A24="","",IF(B24="","No PAN",IF(AND(LEN(B24)=10,ISNUMBER(--MID(B24,6,4)),NOT(ISNUMBER(--MID(B24,10,1))),NOT(ISNUMBER(--MID(B24,1,1)))),"Valid","Invalid format")))</f>
        <v/>
      </c>
      <c r="D24" s="21" t="str">
        <f aca="false">IF(A24="","",IF(C24&lt;&gt;"Valid","No valid PAN",IF(OR(UPPER(MID(B24,4,1))="P",UPPER(MID(B24,4,1))="H"),"Individual/HUF","Others")))</f>
        <v/>
      </c>
      <c r="E24" s="17"/>
      <c r="F24" s="17"/>
    </row>
    <row r="25" customFormat="false" ht="15" hidden="false" customHeight="true" outlineLevel="0" collapsed="false">
      <c r="A25" s="17"/>
      <c r="B25" s="17"/>
      <c r="C25" s="21" t="str">
        <f aca="false">IF(A25="","",IF(B25="","No PAN",IF(AND(LEN(B25)=10,ISNUMBER(--MID(B25,6,4)),NOT(ISNUMBER(--MID(B25,10,1))),NOT(ISNUMBER(--MID(B25,1,1)))),"Valid","Invalid format")))</f>
        <v/>
      </c>
      <c r="D25" s="21" t="str">
        <f aca="false">IF(A25="","",IF(C25&lt;&gt;"Valid","No valid PAN",IF(OR(UPPER(MID(B25,4,1))="P",UPPER(MID(B25,4,1))="H"),"Individual/HUF","Others")))</f>
        <v/>
      </c>
      <c r="E25" s="17"/>
      <c r="F25" s="17"/>
    </row>
    <row r="26" customFormat="false" ht="15" hidden="false" customHeight="true" outlineLevel="0" collapsed="false">
      <c r="A26" s="17"/>
      <c r="B26" s="17"/>
      <c r="C26" s="21" t="str">
        <f aca="false">IF(A26="","",IF(B26="","No PAN",IF(AND(LEN(B26)=10,ISNUMBER(--MID(B26,6,4)),NOT(ISNUMBER(--MID(B26,10,1))),NOT(ISNUMBER(--MID(B26,1,1)))),"Valid","Invalid format")))</f>
        <v/>
      </c>
      <c r="D26" s="21" t="str">
        <f aca="false">IF(A26="","",IF(C26&lt;&gt;"Valid","No valid PAN",IF(OR(UPPER(MID(B26,4,1))="P",UPPER(MID(B26,4,1))="H"),"Individual/HUF","Others")))</f>
        <v/>
      </c>
      <c r="E26" s="17"/>
      <c r="F26" s="17"/>
    </row>
    <row r="27" customFormat="false" ht="15" hidden="false" customHeight="true" outlineLevel="0" collapsed="false">
      <c r="A27" s="17"/>
      <c r="B27" s="17"/>
      <c r="C27" s="21" t="str">
        <f aca="false">IF(A27="","",IF(B27="","No PAN",IF(AND(LEN(B27)=10,ISNUMBER(--MID(B27,6,4)),NOT(ISNUMBER(--MID(B27,10,1))),NOT(ISNUMBER(--MID(B27,1,1)))),"Valid","Invalid format")))</f>
        <v/>
      </c>
      <c r="D27" s="21" t="str">
        <f aca="false">IF(A27="","",IF(C27&lt;&gt;"Valid","No valid PAN",IF(OR(UPPER(MID(B27,4,1))="P",UPPER(MID(B27,4,1))="H"),"Individual/HUF","Others")))</f>
        <v/>
      </c>
      <c r="E27" s="17"/>
      <c r="F27" s="17"/>
    </row>
    <row r="28" customFormat="false" ht="15" hidden="false" customHeight="true" outlineLevel="0" collapsed="false">
      <c r="A28" s="17"/>
      <c r="B28" s="17"/>
      <c r="C28" s="21" t="str">
        <f aca="false">IF(A28="","",IF(B28="","No PAN",IF(AND(LEN(B28)=10,ISNUMBER(--MID(B28,6,4)),NOT(ISNUMBER(--MID(B28,10,1))),NOT(ISNUMBER(--MID(B28,1,1)))),"Valid","Invalid format")))</f>
        <v/>
      </c>
      <c r="D28" s="21" t="str">
        <f aca="false">IF(A28="","",IF(C28&lt;&gt;"Valid","No valid PAN",IF(OR(UPPER(MID(B28,4,1))="P",UPPER(MID(B28,4,1))="H"),"Individual/HUF","Others")))</f>
        <v/>
      </c>
      <c r="E28" s="17"/>
      <c r="F28" s="17"/>
    </row>
    <row r="29" customFormat="false" ht="15" hidden="false" customHeight="true" outlineLevel="0" collapsed="false">
      <c r="A29" s="17"/>
      <c r="B29" s="17"/>
      <c r="C29" s="21" t="str">
        <f aca="false">IF(A29="","",IF(B29="","No PAN",IF(AND(LEN(B29)=10,ISNUMBER(--MID(B29,6,4)),NOT(ISNUMBER(--MID(B29,10,1))),NOT(ISNUMBER(--MID(B29,1,1)))),"Valid","Invalid format")))</f>
        <v/>
      </c>
      <c r="D29" s="21" t="str">
        <f aca="false">IF(A29="","",IF(C29&lt;&gt;"Valid","No valid PAN",IF(OR(UPPER(MID(B29,4,1))="P",UPPER(MID(B29,4,1))="H"),"Individual/HUF","Others")))</f>
        <v/>
      </c>
      <c r="E29" s="17"/>
      <c r="F29" s="17"/>
    </row>
    <row r="30" customFormat="false" ht="15" hidden="false" customHeight="true" outlineLevel="0" collapsed="false">
      <c r="A30" s="17"/>
      <c r="B30" s="17"/>
      <c r="C30" s="21" t="str">
        <f aca="false">IF(A30="","",IF(B30="","No PAN",IF(AND(LEN(B30)=10,ISNUMBER(--MID(B30,6,4)),NOT(ISNUMBER(--MID(B30,10,1))),NOT(ISNUMBER(--MID(B30,1,1)))),"Valid","Invalid format")))</f>
        <v/>
      </c>
      <c r="D30" s="21" t="str">
        <f aca="false">IF(A30="","",IF(C30&lt;&gt;"Valid","No valid PAN",IF(OR(UPPER(MID(B30,4,1))="P",UPPER(MID(B30,4,1))="H"),"Individual/HUF","Others")))</f>
        <v/>
      </c>
      <c r="E30" s="17"/>
      <c r="F30" s="17"/>
    </row>
    <row r="31" customFormat="false" ht="15" hidden="false" customHeight="true" outlineLevel="0" collapsed="false">
      <c r="A31" s="17"/>
      <c r="B31" s="17"/>
      <c r="C31" s="21" t="str">
        <f aca="false">IF(A31="","",IF(B31="","No PAN",IF(AND(LEN(B31)=10,ISNUMBER(--MID(B31,6,4)),NOT(ISNUMBER(--MID(B31,10,1))),NOT(ISNUMBER(--MID(B31,1,1)))),"Valid","Invalid format")))</f>
        <v/>
      </c>
      <c r="D31" s="21" t="str">
        <f aca="false">IF(A31="","",IF(C31&lt;&gt;"Valid","No valid PAN",IF(OR(UPPER(MID(B31,4,1))="P",UPPER(MID(B31,4,1))="H"),"Individual/HUF","Others")))</f>
        <v/>
      </c>
      <c r="E31" s="17"/>
      <c r="F31" s="17"/>
    </row>
    <row r="32" customFormat="false" ht="15" hidden="false" customHeight="true" outlineLevel="0" collapsed="false">
      <c r="A32" s="17"/>
      <c r="B32" s="17"/>
      <c r="C32" s="21" t="str">
        <f aca="false">IF(A32="","",IF(B32="","No PAN",IF(AND(LEN(B32)=10,ISNUMBER(--MID(B32,6,4)),NOT(ISNUMBER(--MID(B32,10,1))),NOT(ISNUMBER(--MID(B32,1,1)))),"Valid","Invalid format")))</f>
        <v/>
      </c>
      <c r="D32" s="21" t="str">
        <f aca="false">IF(A32="","",IF(C32&lt;&gt;"Valid","No valid PAN",IF(OR(UPPER(MID(B32,4,1))="P",UPPER(MID(B32,4,1))="H"),"Individual/HUF","Others")))</f>
        <v/>
      </c>
      <c r="E32" s="17"/>
      <c r="F32" s="17"/>
    </row>
    <row r="33" customFormat="false" ht="15" hidden="false" customHeight="true" outlineLevel="0" collapsed="false">
      <c r="A33" s="17"/>
      <c r="B33" s="17"/>
      <c r="C33" s="21" t="str">
        <f aca="false">IF(A33="","",IF(B33="","No PAN",IF(AND(LEN(B33)=10,ISNUMBER(--MID(B33,6,4)),NOT(ISNUMBER(--MID(B33,10,1))),NOT(ISNUMBER(--MID(B33,1,1)))),"Valid","Invalid format")))</f>
        <v/>
      </c>
      <c r="D33" s="21" t="str">
        <f aca="false">IF(A33="","",IF(C33&lt;&gt;"Valid","No valid PAN",IF(OR(UPPER(MID(B33,4,1))="P",UPPER(MID(B33,4,1))="H"),"Individual/HUF","Others")))</f>
        <v/>
      </c>
      <c r="E33" s="17"/>
      <c r="F33" s="17"/>
    </row>
    <row r="34" customFormat="false" ht="15" hidden="false" customHeight="true" outlineLevel="0" collapsed="false">
      <c r="A34" s="17"/>
      <c r="B34" s="17"/>
      <c r="C34" s="21" t="str">
        <f aca="false">IF(A34="","",IF(B34="","No PAN",IF(AND(LEN(B34)=10,ISNUMBER(--MID(B34,6,4)),NOT(ISNUMBER(--MID(B34,10,1))),NOT(ISNUMBER(--MID(B34,1,1)))),"Valid","Invalid format")))</f>
        <v/>
      </c>
      <c r="D34" s="21" t="str">
        <f aca="false">IF(A34="","",IF(C34&lt;&gt;"Valid","No valid PAN",IF(OR(UPPER(MID(B34,4,1))="P",UPPER(MID(B34,4,1))="H"),"Individual/HUF","Others")))</f>
        <v/>
      </c>
      <c r="E34" s="17"/>
      <c r="F34" s="17"/>
    </row>
    <row r="35" customFormat="false" ht="15" hidden="false" customHeight="true" outlineLevel="0" collapsed="false">
      <c r="A35" s="17"/>
      <c r="B35" s="17"/>
      <c r="C35" s="21" t="str">
        <f aca="false">IF(A35="","",IF(B35="","No PAN",IF(AND(LEN(B35)=10,ISNUMBER(--MID(B35,6,4)),NOT(ISNUMBER(--MID(B35,10,1))),NOT(ISNUMBER(--MID(B35,1,1)))),"Valid","Invalid format")))</f>
        <v/>
      </c>
      <c r="D35" s="21" t="str">
        <f aca="false">IF(A35="","",IF(C35&lt;&gt;"Valid","No valid PAN",IF(OR(UPPER(MID(B35,4,1))="P",UPPER(MID(B35,4,1))="H"),"Individual/HUF","Others")))</f>
        <v/>
      </c>
      <c r="E35" s="17"/>
      <c r="F35" s="17"/>
    </row>
    <row r="36" customFormat="false" ht="15" hidden="false" customHeight="true" outlineLevel="0" collapsed="false">
      <c r="A36" s="17"/>
      <c r="B36" s="17"/>
      <c r="C36" s="21" t="str">
        <f aca="false">IF(A36="","",IF(B36="","No PAN",IF(AND(LEN(B36)=10,ISNUMBER(--MID(B36,6,4)),NOT(ISNUMBER(--MID(B36,10,1))),NOT(ISNUMBER(--MID(B36,1,1)))),"Valid","Invalid format")))</f>
        <v/>
      </c>
      <c r="D36" s="21" t="str">
        <f aca="false">IF(A36="","",IF(C36&lt;&gt;"Valid","No valid PAN",IF(OR(UPPER(MID(B36,4,1))="P",UPPER(MID(B36,4,1))="H"),"Individual/HUF","Others")))</f>
        <v/>
      </c>
      <c r="E36" s="17"/>
      <c r="F36" s="17"/>
    </row>
    <row r="37" customFormat="false" ht="15" hidden="false" customHeight="true" outlineLevel="0" collapsed="false">
      <c r="A37" s="17"/>
      <c r="B37" s="17"/>
      <c r="C37" s="21" t="str">
        <f aca="false">IF(A37="","",IF(B37="","No PAN",IF(AND(LEN(B37)=10,ISNUMBER(--MID(B37,6,4)),NOT(ISNUMBER(--MID(B37,10,1))),NOT(ISNUMBER(--MID(B37,1,1)))),"Valid","Invalid format")))</f>
        <v/>
      </c>
      <c r="D37" s="21" t="str">
        <f aca="false">IF(A37="","",IF(C37&lt;&gt;"Valid","No valid PAN",IF(OR(UPPER(MID(B37,4,1))="P",UPPER(MID(B37,4,1))="H"),"Individual/HUF","Others")))</f>
        <v/>
      </c>
      <c r="E37" s="17"/>
      <c r="F37" s="17"/>
    </row>
    <row r="38" customFormat="false" ht="15" hidden="false" customHeight="true" outlineLevel="0" collapsed="false">
      <c r="A38" s="17"/>
      <c r="B38" s="17"/>
      <c r="C38" s="21" t="str">
        <f aca="false">IF(A38="","",IF(B38="","No PAN",IF(AND(LEN(B38)=10,ISNUMBER(--MID(B38,6,4)),NOT(ISNUMBER(--MID(B38,10,1))),NOT(ISNUMBER(--MID(B38,1,1)))),"Valid","Invalid format")))</f>
        <v/>
      </c>
      <c r="D38" s="21" t="str">
        <f aca="false">IF(A38="","",IF(C38&lt;&gt;"Valid","No valid PAN",IF(OR(UPPER(MID(B38,4,1))="P",UPPER(MID(B38,4,1))="H"),"Individual/HUF","Others")))</f>
        <v/>
      </c>
      <c r="E38" s="17"/>
      <c r="F38" s="17"/>
    </row>
    <row r="39" customFormat="false" ht="15" hidden="false" customHeight="true" outlineLevel="0" collapsed="false">
      <c r="A39" s="17"/>
      <c r="B39" s="17"/>
      <c r="C39" s="21" t="str">
        <f aca="false">IF(A39="","",IF(B39="","No PAN",IF(AND(LEN(B39)=10,ISNUMBER(--MID(B39,6,4)),NOT(ISNUMBER(--MID(B39,10,1))),NOT(ISNUMBER(--MID(B39,1,1)))),"Valid","Invalid format")))</f>
        <v/>
      </c>
      <c r="D39" s="21" t="str">
        <f aca="false">IF(A39="","",IF(C39&lt;&gt;"Valid","No valid PAN",IF(OR(UPPER(MID(B39,4,1))="P",UPPER(MID(B39,4,1))="H"),"Individual/HUF","Others")))</f>
        <v/>
      </c>
      <c r="E39" s="17"/>
      <c r="F39" s="17"/>
    </row>
    <row r="40" customFormat="false" ht="15" hidden="false" customHeight="true" outlineLevel="0" collapsed="false">
      <c r="A40" s="17"/>
      <c r="B40" s="17"/>
      <c r="C40" s="21" t="str">
        <f aca="false">IF(A40="","",IF(B40="","No PAN",IF(AND(LEN(B40)=10,ISNUMBER(--MID(B40,6,4)),NOT(ISNUMBER(--MID(B40,10,1))),NOT(ISNUMBER(--MID(B40,1,1)))),"Valid","Invalid format")))</f>
        <v/>
      </c>
      <c r="D40" s="21" t="str">
        <f aca="false">IF(A40="","",IF(C40&lt;&gt;"Valid","No valid PAN",IF(OR(UPPER(MID(B40,4,1))="P",UPPER(MID(B40,4,1))="H"),"Individual/HUF","Others")))</f>
        <v/>
      </c>
      <c r="E40" s="17"/>
      <c r="F40" s="17"/>
    </row>
    <row r="41" customFormat="false" ht="15" hidden="false" customHeight="true" outlineLevel="0" collapsed="false">
      <c r="A41" s="17"/>
      <c r="B41" s="17"/>
      <c r="C41" s="21" t="str">
        <f aca="false">IF(A41="","",IF(B41="","No PAN",IF(AND(LEN(B41)=10,ISNUMBER(--MID(B41,6,4)),NOT(ISNUMBER(--MID(B41,10,1))),NOT(ISNUMBER(--MID(B41,1,1)))),"Valid","Invalid format")))</f>
        <v/>
      </c>
      <c r="D41" s="21" t="str">
        <f aca="false">IF(A41="","",IF(C41&lt;&gt;"Valid","No valid PAN",IF(OR(UPPER(MID(B41,4,1))="P",UPPER(MID(B41,4,1))="H"),"Individual/HUF","Others")))</f>
        <v/>
      </c>
      <c r="E41" s="17"/>
      <c r="F41" s="17"/>
    </row>
    <row r="42" customFormat="false" ht="15" hidden="false" customHeight="true" outlineLevel="0" collapsed="false">
      <c r="A42" s="17"/>
      <c r="B42" s="17"/>
      <c r="C42" s="21" t="str">
        <f aca="false">IF(A42="","",IF(B42="","No PAN",IF(AND(LEN(B42)=10,ISNUMBER(--MID(B42,6,4)),NOT(ISNUMBER(--MID(B42,10,1))),NOT(ISNUMBER(--MID(B42,1,1)))),"Valid","Invalid format")))</f>
        <v/>
      </c>
      <c r="D42" s="21" t="str">
        <f aca="false">IF(A42="","",IF(C42&lt;&gt;"Valid","No valid PAN",IF(OR(UPPER(MID(B42,4,1))="P",UPPER(MID(B42,4,1))="H"),"Individual/HUF","Others")))</f>
        <v/>
      </c>
      <c r="E42" s="17"/>
      <c r="F42" s="17"/>
    </row>
    <row r="43" customFormat="false" ht="15" hidden="false" customHeight="true" outlineLevel="0" collapsed="false">
      <c r="A43" s="17"/>
      <c r="B43" s="17"/>
      <c r="C43" s="21" t="str">
        <f aca="false">IF(A43="","",IF(B43="","No PAN",IF(AND(LEN(B43)=10,ISNUMBER(--MID(B43,6,4)),NOT(ISNUMBER(--MID(B43,10,1))),NOT(ISNUMBER(--MID(B43,1,1)))),"Valid","Invalid format")))</f>
        <v/>
      </c>
      <c r="D43" s="21" t="str">
        <f aca="false">IF(A43="","",IF(C43&lt;&gt;"Valid","No valid PAN",IF(OR(UPPER(MID(B43,4,1))="P",UPPER(MID(B43,4,1))="H"),"Individual/HUF","Others")))</f>
        <v/>
      </c>
      <c r="E43" s="17"/>
      <c r="F43" s="17"/>
    </row>
    <row r="44" customFormat="false" ht="15" hidden="false" customHeight="true" outlineLevel="0" collapsed="false">
      <c r="A44" s="17"/>
      <c r="B44" s="17"/>
      <c r="C44" s="21" t="str">
        <f aca="false">IF(A44="","",IF(B44="","No PAN",IF(AND(LEN(B44)=10,ISNUMBER(--MID(B44,6,4)),NOT(ISNUMBER(--MID(B44,10,1))),NOT(ISNUMBER(--MID(B44,1,1)))),"Valid","Invalid format")))</f>
        <v/>
      </c>
      <c r="D44" s="21" t="str">
        <f aca="false">IF(A44="","",IF(C44&lt;&gt;"Valid","No valid PAN",IF(OR(UPPER(MID(B44,4,1))="P",UPPER(MID(B44,4,1))="H"),"Individual/HUF","Others")))</f>
        <v/>
      </c>
      <c r="E44" s="17"/>
      <c r="F44" s="17"/>
    </row>
    <row r="45" customFormat="false" ht="15" hidden="false" customHeight="true" outlineLevel="0" collapsed="false">
      <c r="A45" s="17"/>
      <c r="B45" s="17"/>
      <c r="C45" s="21" t="str">
        <f aca="false">IF(A45="","",IF(B45="","No PAN",IF(AND(LEN(B45)=10,ISNUMBER(--MID(B45,6,4)),NOT(ISNUMBER(--MID(B45,10,1))),NOT(ISNUMBER(--MID(B45,1,1)))),"Valid","Invalid format")))</f>
        <v/>
      </c>
      <c r="D45" s="21" t="str">
        <f aca="false">IF(A45="","",IF(C45&lt;&gt;"Valid","No valid PAN",IF(OR(UPPER(MID(B45,4,1))="P",UPPER(MID(B45,4,1))="H"),"Individual/HUF","Others")))</f>
        <v/>
      </c>
      <c r="E45" s="17"/>
      <c r="F45" s="17"/>
    </row>
    <row r="46" customFormat="false" ht="15" hidden="false" customHeight="true" outlineLevel="0" collapsed="false">
      <c r="A46" s="17"/>
      <c r="B46" s="17"/>
      <c r="C46" s="21" t="str">
        <f aca="false">IF(A46="","",IF(B46="","No PAN",IF(AND(LEN(B46)=10,ISNUMBER(--MID(B46,6,4)),NOT(ISNUMBER(--MID(B46,10,1))),NOT(ISNUMBER(--MID(B46,1,1)))),"Valid","Invalid format")))</f>
        <v/>
      </c>
      <c r="D46" s="21" t="str">
        <f aca="false">IF(A46="","",IF(C46&lt;&gt;"Valid","No valid PAN",IF(OR(UPPER(MID(B46,4,1))="P",UPPER(MID(B46,4,1))="H"),"Individual/HUF","Others")))</f>
        <v/>
      </c>
      <c r="E46" s="17"/>
      <c r="F46" s="17"/>
    </row>
    <row r="47" customFormat="false" ht="15" hidden="false" customHeight="true" outlineLevel="0" collapsed="false">
      <c r="A47" s="17"/>
      <c r="B47" s="17"/>
      <c r="C47" s="21" t="str">
        <f aca="false">IF(A47="","",IF(B47="","No PAN",IF(AND(LEN(B47)=10,ISNUMBER(--MID(B47,6,4)),NOT(ISNUMBER(--MID(B47,10,1))),NOT(ISNUMBER(--MID(B47,1,1)))),"Valid","Invalid format")))</f>
        <v/>
      </c>
      <c r="D47" s="21" t="str">
        <f aca="false">IF(A47="","",IF(C47&lt;&gt;"Valid","No valid PAN",IF(OR(UPPER(MID(B47,4,1))="P",UPPER(MID(B47,4,1))="H"),"Individual/HUF","Others")))</f>
        <v/>
      </c>
      <c r="E47" s="17"/>
      <c r="F47" s="17"/>
    </row>
    <row r="48" customFormat="false" ht="15" hidden="false" customHeight="true" outlineLevel="0" collapsed="false">
      <c r="A48" s="17"/>
      <c r="B48" s="17"/>
      <c r="C48" s="21" t="str">
        <f aca="false">IF(A48="","",IF(B48="","No PAN",IF(AND(LEN(B48)=10,ISNUMBER(--MID(B48,6,4)),NOT(ISNUMBER(--MID(B48,10,1))),NOT(ISNUMBER(--MID(B48,1,1)))),"Valid","Invalid format")))</f>
        <v/>
      </c>
      <c r="D48" s="21" t="str">
        <f aca="false">IF(A48="","",IF(C48&lt;&gt;"Valid","No valid PAN",IF(OR(UPPER(MID(B48,4,1))="P",UPPER(MID(B48,4,1))="H"),"Individual/HUF","Others")))</f>
        <v/>
      </c>
      <c r="E48" s="17"/>
      <c r="F48" s="17"/>
    </row>
    <row r="49" customFormat="false" ht="15" hidden="false" customHeight="true" outlineLevel="0" collapsed="false">
      <c r="A49" s="17"/>
      <c r="B49" s="17"/>
      <c r="C49" s="21" t="str">
        <f aca="false">IF(A49="","",IF(B49="","No PAN",IF(AND(LEN(B49)=10,ISNUMBER(--MID(B49,6,4)),NOT(ISNUMBER(--MID(B49,10,1))),NOT(ISNUMBER(--MID(B49,1,1)))),"Valid","Invalid format")))</f>
        <v/>
      </c>
      <c r="D49" s="21" t="str">
        <f aca="false">IF(A49="","",IF(C49&lt;&gt;"Valid","No valid PAN",IF(OR(UPPER(MID(B49,4,1))="P",UPPER(MID(B49,4,1))="H"),"Individual/HUF","Others")))</f>
        <v/>
      </c>
      <c r="E49" s="17"/>
      <c r="F49" s="17"/>
    </row>
    <row r="50" customFormat="false" ht="15" hidden="false" customHeight="true" outlineLevel="0" collapsed="false">
      <c r="A50" s="17"/>
      <c r="B50" s="17"/>
      <c r="C50" s="21" t="str">
        <f aca="false">IF(A50="","",IF(B50="","No PAN",IF(AND(LEN(B50)=10,ISNUMBER(--MID(B50,6,4)),NOT(ISNUMBER(--MID(B50,10,1))),NOT(ISNUMBER(--MID(B50,1,1)))),"Valid","Invalid format")))</f>
        <v/>
      </c>
      <c r="D50" s="21" t="str">
        <f aca="false">IF(A50="","",IF(C50&lt;&gt;"Valid","No valid PAN",IF(OR(UPPER(MID(B50,4,1))="P",UPPER(MID(B50,4,1))="H"),"Individual/HUF","Others")))</f>
        <v/>
      </c>
      <c r="E50" s="17"/>
      <c r="F50" s="17"/>
    </row>
    <row r="51" customFormat="false" ht="15" hidden="false" customHeight="true" outlineLevel="0" collapsed="false">
      <c r="A51" s="17"/>
      <c r="B51" s="17"/>
      <c r="C51" s="21" t="str">
        <f aca="false">IF(A51="","",IF(B51="","No PAN",IF(AND(LEN(B51)=10,ISNUMBER(--MID(B51,6,4)),NOT(ISNUMBER(--MID(B51,10,1))),NOT(ISNUMBER(--MID(B51,1,1)))),"Valid","Invalid format")))</f>
        <v/>
      </c>
      <c r="D51" s="21" t="str">
        <f aca="false">IF(A51="","",IF(C51&lt;&gt;"Valid","No valid PAN",IF(OR(UPPER(MID(B51,4,1))="P",UPPER(MID(B51,4,1))="H"),"Individual/HUF","Others")))</f>
        <v/>
      </c>
      <c r="E51" s="17"/>
      <c r="F51" s="17"/>
    </row>
    <row r="52" customFormat="false" ht="15" hidden="false" customHeight="true" outlineLevel="0" collapsed="false">
      <c r="A52" s="17"/>
      <c r="B52" s="17"/>
      <c r="C52" s="21" t="str">
        <f aca="false">IF(A52="","",IF(B52="","No PAN",IF(AND(LEN(B52)=10,ISNUMBER(--MID(B52,6,4)),NOT(ISNUMBER(--MID(B52,10,1))),NOT(ISNUMBER(--MID(B52,1,1)))),"Valid","Invalid format")))</f>
        <v/>
      </c>
      <c r="D52" s="21" t="str">
        <f aca="false">IF(A52="","",IF(C52&lt;&gt;"Valid","No valid PAN",IF(OR(UPPER(MID(B52,4,1))="P",UPPER(MID(B52,4,1))="H"),"Individual/HUF","Others")))</f>
        <v/>
      </c>
      <c r="E52" s="17"/>
      <c r="F52" s="17"/>
    </row>
    <row r="53" customFormat="false" ht="15" hidden="false" customHeight="true" outlineLevel="0" collapsed="false">
      <c r="A53" s="17"/>
      <c r="B53" s="17"/>
      <c r="C53" s="21" t="str">
        <f aca="false">IF(A53="","",IF(B53="","No PAN",IF(AND(LEN(B53)=10,ISNUMBER(--MID(B53,6,4)),NOT(ISNUMBER(--MID(B53,10,1))),NOT(ISNUMBER(--MID(B53,1,1)))),"Valid","Invalid format")))</f>
        <v/>
      </c>
      <c r="D53" s="21" t="str">
        <f aca="false">IF(A53="","",IF(C53&lt;&gt;"Valid","No valid PAN",IF(OR(UPPER(MID(B53,4,1))="P",UPPER(MID(B53,4,1))="H"),"Individual/HUF","Others")))</f>
        <v/>
      </c>
      <c r="E53" s="17"/>
      <c r="F53" s="17"/>
    </row>
    <row r="54" customFormat="false" ht="15" hidden="false" customHeight="true" outlineLevel="0" collapsed="false">
      <c r="A54" s="17"/>
      <c r="B54" s="17"/>
      <c r="C54" s="21" t="str">
        <f aca="false">IF(A54="","",IF(B54="","No PAN",IF(AND(LEN(B54)=10,ISNUMBER(--MID(B54,6,4)),NOT(ISNUMBER(--MID(B54,10,1))),NOT(ISNUMBER(--MID(B54,1,1)))),"Valid","Invalid format")))</f>
        <v/>
      </c>
      <c r="D54" s="21" t="str">
        <f aca="false">IF(A54="","",IF(C54&lt;&gt;"Valid","No valid PAN",IF(OR(UPPER(MID(B54,4,1))="P",UPPER(MID(B54,4,1))="H"),"Individual/HUF","Others")))</f>
        <v/>
      </c>
      <c r="E54" s="17"/>
      <c r="F54" s="17"/>
    </row>
    <row r="55" customFormat="false" ht="15" hidden="false" customHeight="true" outlineLevel="0" collapsed="false">
      <c r="A55" s="17"/>
      <c r="B55" s="17"/>
      <c r="C55" s="21" t="str">
        <f aca="false">IF(A55="","",IF(B55="","No PAN",IF(AND(LEN(B55)=10,ISNUMBER(--MID(B55,6,4)),NOT(ISNUMBER(--MID(B55,10,1))),NOT(ISNUMBER(--MID(B55,1,1)))),"Valid","Invalid format")))</f>
        <v/>
      </c>
      <c r="D55" s="21" t="str">
        <f aca="false">IF(A55="","",IF(C55&lt;&gt;"Valid","No valid PAN",IF(OR(UPPER(MID(B55,4,1))="P",UPPER(MID(B55,4,1))="H"),"Individual/HUF","Others")))</f>
        <v/>
      </c>
      <c r="E55" s="17"/>
      <c r="F55" s="17"/>
    </row>
    <row r="56" customFormat="false" ht="15" hidden="false" customHeight="true" outlineLevel="0" collapsed="false">
      <c r="A56" s="17"/>
      <c r="B56" s="17"/>
      <c r="C56" s="21" t="str">
        <f aca="false">IF(A56="","",IF(B56="","No PAN",IF(AND(LEN(B56)=10,ISNUMBER(--MID(B56,6,4)),NOT(ISNUMBER(--MID(B56,10,1))),NOT(ISNUMBER(--MID(B56,1,1)))),"Valid","Invalid format")))</f>
        <v/>
      </c>
      <c r="D56" s="21" t="str">
        <f aca="false">IF(A56="","",IF(C56&lt;&gt;"Valid","No valid PAN",IF(OR(UPPER(MID(B56,4,1))="P",UPPER(MID(B56,4,1))="H"),"Individual/HUF","Others")))</f>
        <v/>
      </c>
      <c r="E56" s="17"/>
      <c r="F56" s="17"/>
    </row>
    <row r="57" customFormat="false" ht="15" hidden="false" customHeight="true" outlineLevel="0" collapsed="false">
      <c r="A57" s="17"/>
      <c r="B57" s="17"/>
      <c r="C57" s="21" t="str">
        <f aca="false">IF(A57="","",IF(B57="","No PAN",IF(AND(LEN(B57)=10,ISNUMBER(--MID(B57,6,4)),NOT(ISNUMBER(--MID(B57,10,1))),NOT(ISNUMBER(--MID(B57,1,1)))),"Valid","Invalid format")))</f>
        <v/>
      </c>
      <c r="D57" s="21" t="str">
        <f aca="false">IF(A57="","",IF(C57&lt;&gt;"Valid","No valid PAN",IF(OR(UPPER(MID(B57,4,1))="P",UPPER(MID(B57,4,1))="H"),"Individual/HUF","Others")))</f>
        <v/>
      </c>
      <c r="E57" s="17"/>
      <c r="F57" s="17"/>
    </row>
    <row r="58" customFormat="false" ht="15" hidden="false" customHeight="true" outlineLevel="0" collapsed="false">
      <c r="A58" s="17"/>
      <c r="B58" s="17"/>
      <c r="C58" s="21" t="str">
        <f aca="false">IF(A58="","",IF(B58="","No PAN",IF(AND(LEN(B58)=10,ISNUMBER(--MID(B58,6,4)),NOT(ISNUMBER(--MID(B58,10,1))),NOT(ISNUMBER(--MID(B58,1,1)))),"Valid","Invalid format")))</f>
        <v/>
      </c>
      <c r="D58" s="21" t="str">
        <f aca="false">IF(A58="","",IF(C58&lt;&gt;"Valid","No valid PAN",IF(OR(UPPER(MID(B58,4,1))="P",UPPER(MID(B58,4,1))="H"),"Individual/HUF","Others")))</f>
        <v/>
      </c>
      <c r="E58" s="17"/>
      <c r="F58" s="17"/>
    </row>
    <row r="59" customFormat="false" ht="15" hidden="false" customHeight="true" outlineLevel="0" collapsed="false">
      <c r="A59" s="17"/>
      <c r="B59" s="17"/>
      <c r="C59" s="21" t="str">
        <f aca="false">IF(A59="","",IF(B59="","No PAN",IF(AND(LEN(B59)=10,ISNUMBER(--MID(B59,6,4)),NOT(ISNUMBER(--MID(B59,10,1))),NOT(ISNUMBER(--MID(B59,1,1)))),"Valid","Invalid format")))</f>
        <v/>
      </c>
      <c r="D59" s="21" t="str">
        <f aca="false">IF(A59="","",IF(C59&lt;&gt;"Valid","No valid PAN",IF(OR(UPPER(MID(B59,4,1))="P",UPPER(MID(B59,4,1))="H"),"Individual/HUF","Others")))</f>
        <v/>
      </c>
      <c r="E59" s="17"/>
      <c r="F59" s="17"/>
    </row>
    <row r="60" customFormat="false" ht="15" hidden="false" customHeight="true" outlineLevel="0" collapsed="false">
      <c r="A60" s="17"/>
      <c r="B60" s="17"/>
      <c r="C60" s="21" t="str">
        <f aca="false">IF(A60="","",IF(B60="","No PAN",IF(AND(LEN(B60)=10,ISNUMBER(--MID(B60,6,4)),NOT(ISNUMBER(--MID(B60,10,1))),NOT(ISNUMBER(--MID(B60,1,1)))),"Valid","Invalid format")))</f>
        <v/>
      </c>
      <c r="D60" s="21" t="str">
        <f aca="false">IF(A60="","",IF(C60&lt;&gt;"Valid","No valid PAN",IF(OR(UPPER(MID(B60,4,1))="P",UPPER(MID(B60,4,1))="H"),"Individual/HUF","Others")))</f>
        <v/>
      </c>
      <c r="E60" s="17"/>
      <c r="F60" s="17"/>
    </row>
    <row r="61" customFormat="false" ht="15" hidden="false" customHeight="true" outlineLevel="0" collapsed="false">
      <c r="A61" s="17"/>
      <c r="B61" s="17"/>
      <c r="C61" s="21" t="str">
        <f aca="false">IF(A61="","",IF(B61="","No PAN",IF(AND(LEN(B61)=10,ISNUMBER(--MID(B61,6,4)),NOT(ISNUMBER(--MID(B61,10,1))),NOT(ISNUMBER(--MID(B61,1,1)))),"Valid","Invalid format")))</f>
        <v/>
      </c>
      <c r="D61" s="21" t="str">
        <f aca="false">IF(A61="","",IF(C61&lt;&gt;"Valid","No valid PAN",IF(OR(UPPER(MID(B61,4,1))="P",UPPER(MID(B61,4,1))="H"),"Individual/HUF","Others")))</f>
        <v/>
      </c>
      <c r="E61" s="17"/>
      <c r="F61" s="17"/>
    </row>
    <row r="62" customFormat="false" ht="15" hidden="false" customHeight="true" outlineLevel="0" collapsed="false">
      <c r="A62" s="17"/>
      <c r="B62" s="17"/>
      <c r="C62" s="21" t="str">
        <f aca="false">IF(A62="","",IF(B62="","No PAN",IF(AND(LEN(B62)=10,ISNUMBER(--MID(B62,6,4)),NOT(ISNUMBER(--MID(B62,10,1))),NOT(ISNUMBER(--MID(B62,1,1)))),"Valid","Invalid format")))</f>
        <v/>
      </c>
      <c r="D62" s="21" t="str">
        <f aca="false">IF(A62="","",IF(C62&lt;&gt;"Valid","No valid PAN",IF(OR(UPPER(MID(B62,4,1))="P",UPPER(MID(B62,4,1))="H"),"Individual/HUF","Others")))</f>
        <v/>
      </c>
      <c r="E62" s="17"/>
      <c r="F62" s="17"/>
    </row>
    <row r="63" customFormat="false" ht="15" hidden="false" customHeight="true" outlineLevel="0" collapsed="false">
      <c r="A63" s="17"/>
      <c r="B63" s="17"/>
      <c r="C63" s="21" t="str">
        <f aca="false">IF(A63="","",IF(B63="","No PAN",IF(AND(LEN(B63)=10,ISNUMBER(--MID(B63,6,4)),NOT(ISNUMBER(--MID(B63,10,1))),NOT(ISNUMBER(--MID(B63,1,1)))),"Valid","Invalid format")))</f>
        <v/>
      </c>
      <c r="D63" s="21" t="str">
        <f aca="false">IF(A63="","",IF(C63&lt;&gt;"Valid","No valid PAN",IF(OR(UPPER(MID(B63,4,1))="P",UPPER(MID(B63,4,1))="H"),"Individual/HUF","Others")))</f>
        <v/>
      </c>
      <c r="E63" s="17"/>
      <c r="F63" s="17"/>
    </row>
    <row r="64" customFormat="false" ht="15" hidden="false" customHeight="true" outlineLevel="0" collapsed="false">
      <c r="A64" s="17"/>
      <c r="B64" s="17"/>
      <c r="C64" s="21" t="str">
        <f aca="false">IF(A64="","",IF(B64="","No PAN",IF(AND(LEN(B64)=10,ISNUMBER(--MID(B64,6,4)),NOT(ISNUMBER(--MID(B64,10,1))),NOT(ISNUMBER(--MID(B64,1,1)))),"Valid","Invalid format")))</f>
        <v/>
      </c>
      <c r="D64" s="21" t="str">
        <f aca="false">IF(A64="","",IF(C64&lt;&gt;"Valid","No valid PAN",IF(OR(UPPER(MID(B64,4,1))="P",UPPER(MID(B64,4,1))="H"),"Individual/HUF","Others")))</f>
        <v/>
      </c>
      <c r="E64" s="17"/>
      <c r="F64" s="17"/>
    </row>
    <row r="65" customFormat="false" ht="15" hidden="false" customHeight="true" outlineLevel="0" collapsed="false">
      <c r="A65" s="17"/>
      <c r="B65" s="17"/>
      <c r="C65" s="21" t="str">
        <f aca="false">IF(A65="","",IF(B65="","No PAN",IF(AND(LEN(B65)=10,ISNUMBER(--MID(B65,6,4)),NOT(ISNUMBER(--MID(B65,10,1))),NOT(ISNUMBER(--MID(B65,1,1)))),"Valid","Invalid format")))</f>
        <v/>
      </c>
      <c r="D65" s="21" t="str">
        <f aca="false">IF(A65="","",IF(C65&lt;&gt;"Valid","No valid PAN",IF(OR(UPPER(MID(B65,4,1))="P",UPPER(MID(B65,4,1))="H"),"Individual/HUF","Others")))</f>
        <v/>
      </c>
      <c r="E65" s="17"/>
      <c r="F65" s="17"/>
    </row>
    <row r="66" customFormat="false" ht="15" hidden="false" customHeight="true" outlineLevel="0" collapsed="false">
      <c r="A66" s="17"/>
      <c r="B66" s="17"/>
      <c r="C66" s="21" t="str">
        <f aca="false">IF(A66="","",IF(B66="","No PAN",IF(AND(LEN(B66)=10,ISNUMBER(--MID(B66,6,4)),NOT(ISNUMBER(--MID(B66,10,1))),NOT(ISNUMBER(--MID(B66,1,1)))),"Valid","Invalid format")))</f>
        <v/>
      </c>
      <c r="D66" s="21" t="str">
        <f aca="false">IF(A66="","",IF(C66&lt;&gt;"Valid","No valid PAN",IF(OR(UPPER(MID(B66,4,1))="P",UPPER(MID(B66,4,1))="H"),"Individual/HUF","Others")))</f>
        <v/>
      </c>
      <c r="E66" s="17"/>
      <c r="F66" s="17"/>
    </row>
    <row r="67" customFormat="false" ht="15" hidden="false" customHeight="true" outlineLevel="0" collapsed="false">
      <c r="A67" s="17"/>
      <c r="B67" s="17"/>
      <c r="C67" s="21" t="str">
        <f aca="false">IF(A67="","",IF(B67="","No PAN",IF(AND(LEN(B67)=10,ISNUMBER(--MID(B67,6,4)),NOT(ISNUMBER(--MID(B67,10,1))),NOT(ISNUMBER(--MID(B67,1,1)))),"Valid","Invalid format")))</f>
        <v/>
      </c>
      <c r="D67" s="21" t="str">
        <f aca="false">IF(A67="","",IF(C67&lt;&gt;"Valid","No valid PAN",IF(OR(UPPER(MID(B67,4,1))="P",UPPER(MID(B67,4,1))="H"),"Individual/HUF","Others")))</f>
        <v/>
      </c>
      <c r="E67" s="17"/>
      <c r="F67" s="17"/>
    </row>
    <row r="68" customFormat="false" ht="15" hidden="false" customHeight="true" outlineLevel="0" collapsed="false">
      <c r="A68" s="17"/>
      <c r="B68" s="17"/>
      <c r="C68" s="21" t="str">
        <f aca="false">IF(A68="","",IF(B68="","No PAN",IF(AND(LEN(B68)=10,ISNUMBER(--MID(B68,6,4)),NOT(ISNUMBER(--MID(B68,10,1))),NOT(ISNUMBER(--MID(B68,1,1)))),"Valid","Invalid format")))</f>
        <v/>
      </c>
      <c r="D68" s="21" t="str">
        <f aca="false">IF(A68="","",IF(C68&lt;&gt;"Valid","No valid PAN",IF(OR(UPPER(MID(B68,4,1))="P",UPPER(MID(B68,4,1))="H"),"Individual/HUF","Others")))</f>
        <v/>
      </c>
      <c r="E68" s="17"/>
      <c r="F68" s="17"/>
    </row>
    <row r="69" customFormat="false" ht="15" hidden="false" customHeight="true" outlineLevel="0" collapsed="false">
      <c r="A69" s="17"/>
      <c r="B69" s="17"/>
      <c r="C69" s="21" t="str">
        <f aca="false">IF(A69="","",IF(B69="","No PAN",IF(AND(LEN(B69)=10,ISNUMBER(--MID(B69,6,4)),NOT(ISNUMBER(--MID(B69,10,1))),NOT(ISNUMBER(--MID(B69,1,1)))),"Valid","Invalid format")))</f>
        <v/>
      </c>
      <c r="D69" s="21" t="str">
        <f aca="false">IF(A69="","",IF(C69&lt;&gt;"Valid","No valid PAN",IF(OR(UPPER(MID(B69,4,1))="P",UPPER(MID(B69,4,1))="H"),"Individual/HUF","Others")))</f>
        <v/>
      </c>
      <c r="E69" s="17"/>
      <c r="F69" s="17"/>
    </row>
    <row r="70" customFormat="false" ht="15" hidden="false" customHeight="true" outlineLevel="0" collapsed="false">
      <c r="A70" s="17"/>
      <c r="B70" s="17"/>
      <c r="C70" s="21" t="str">
        <f aca="false">IF(A70="","",IF(B70="","No PAN",IF(AND(LEN(B70)=10,ISNUMBER(--MID(B70,6,4)),NOT(ISNUMBER(--MID(B70,10,1))),NOT(ISNUMBER(--MID(B70,1,1)))),"Valid","Invalid format")))</f>
        <v/>
      </c>
      <c r="D70" s="21" t="str">
        <f aca="false">IF(A70="","",IF(C70&lt;&gt;"Valid","No valid PAN",IF(OR(UPPER(MID(B70,4,1))="P",UPPER(MID(B70,4,1))="H"),"Individual/HUF","Others")))</f>
        <v/>
      </c>
      <c r="E70" s="17"/>
      <c r="F70" s="17"/>
    </row>
    <row r="71" customFormat="false" ht="15" hidden="false" customHeight="true" outlineLevel="0" collapsed="false">
      <c r="A71" s="17"/>
      <c r="B71" s="17"/>
      <c r="C71" s="21" t="str">
        <f aca="false">IF(A71="","",IF(B71="","No PAN",IF(AND(LEN(B71)=10,ISNUMBER(--MID(B71,6,4)),NOT(ISNUMBER(--MID(B71,10,1))),NOT(ISNUMBER(--MID(B71,1,1)))),"Valid","Invalid format")))</f>
        <v/>
      </c>
      <c r="D71" s="21" t="str">
        <f aca="false">IF(A71="","",IF(C71&lt;&gt;"Valid","No valid PAN",IF(OR(UPPER(MID(B71,4,1))="P",UPPER(MID(B71,4,1))="H"),"Individual/HUF","Others")))</f>
        <v/>
      </c>
      <c r="E71" s="17"/>
      <c r="F71" s="17"/>
    </row>
    <row r="72" customFormat="false" ht="15" hidden="false" customHeight="true" outlineLevel="0" collapsed="false">
      <c r="A72" s="17"/>
      <c r="B72" s="17"/>
      <c r="C72" s="21" t="str">
        <f aca="false">IF(A72="","",IF(B72="","No PAN",IF(AND(LEN(B72)=10,ISNUMBER(--MID(B72,6,4)),NOT(ISNUMBER(--MID(B72,10,1))),NOT(ISNUMBER(--MID(B72,1,1)))),"Valid","Invalid format")))</f>
        <v/>
      </c>
      <c r="D72" s="21" t="str">
        <f aca="false">IF(A72="","",IF(C72&lt;&gt;"Valid","No valid PAN",IF(OR(UPPER(MID(B72,4,1))="P",UPPER(MID(B72,4,1))="H"),"Individual/HUF","Others")))</f>
        <v/>
      </c>
      <c r="E72" s="17"/>
      <c r="F72" s="17"/>
    </row>
    <row r="73" customFormat="false" ht="15" hidden="false" customHeight="true" outlineLevel="0" collapsed="false">
      <c r="A73" s="17"/>
      <c r="B73" s="17"/>
      <c r="C73" s="21" t="str">
        <f aca="false">IF(A73="","",IF(B73="","No PAN",IF(AND(LEN(B73)=10,ISNUMBER(--MID(B73,6,4)),NOT(ISNUMBER(--MID(B73,10,1))),NOT(ISNUMBER(--MID(B73,1,1)))),"Valid","Invalid format")))</f>
        <v/>
      </c>
      <c r="D73" s="21" t="str">
        <f aca="false">IF(A73="","",IF(C73&lt;&gt;"Valid","No valid PAN",IF(OR(UPPER(MID(B73,4,1))="P",UPPER(MID(B73,4,1))="H"),"Individual/HUF","Others")))</f>
        <v/>
      </c>
      <c r="E73" s="17"/>
      <c r="F73" s="17"/>
    </row>
    <row r="74" customFormat="false" ht="15" hidden="false" customHeight="true" outlineLevel="0" collapsed="false">
      <c r="A74" s="17"/>
      <c r="B74" s="17"/>
      <c r="C74" s="21" t="str">
        <f aca="false">IF(A74="","",IF(B74="","No PAN",IF(AND(LEN(B74)=10,ISNUMBER(--MID(B74,6,4)),NOT(ISNUMBER(--MID(B74,10,1))),NOT(ISNUMBER(--MID(B74,1,1)))),"Valid","Invalid format")))</f>
        <v/>
      </c>
      <c r="D74" s="21" t="str">
        <f aca="false">IF(A74="","",IF(C74&lt;&gt;"Valid","No valid PAN",IF(OR(UPPER(MID(B74,4,1))="P",UPPER(MID(B74,4,1))="H"),"Individual/HUF","Others")))</f>
        <v/>
      </c>
      <c r="E74" s="17"/>
      <c r="F74" s="17"/>
    </row>
    <row r="75" customFormat="false" ht="15" hidden="false" customHeight="true" outlineLevel="0" collapsed="false">
      <c r="A75" s="17"/>
      <c r="B75" s="17"/>
      <c r="C75" s="21" t="str">
        <f aca="false">IF(A75="","",IF(B75="","No PAN",IF(AND(LEN(B75)=10,ISNUMBER(--MID(B75,6,4)),NOT(ISNUMBER(--MID(B75,10,1))),NOT(ISNUMBER(--MID(B75,1,1)))),"Valid","Invalid format")))</f>
        <v/>
      </c>
      <c r="D75" s="21" t="str">
        <f aca="false">IF(A75="","",IF(C75&lt;&gt;"Valid","No valid PAN",IF(OR(UPPER(MID(B75,4,1))="P",UPPER(MID(B75,4,1))="H"),"Individual/HUF","Others")))</f>
        <v/>
      </c>
      <c r="E75" s="17"/>
      <c r="F75" s="17"/>
    </row>
    <row r="76" customFormat="false" ht="15" hidden="false" customHeight="true" outlineLevel="0" collapsed="false">
      <c r="A76" s="17"/>
      <c r="B76" s="17"/>
      <c r="C76" s="21" t="str">
        <f aca="false">IF(A76="","",IF(B76="","No PAN",IF(AND(LEN(B76)=10,ISNUMBER(--MID(B76,6,4)),NOT(ISNUMBER(--MID(B76,10,1))),NOT(ISNUMBER(--MID(B76,1,1)))),"Valid","Invalid format")))</f>
        <v/>
      </c>
      <c r="D76" s="21" t="str">
        <f aca="false">IF(A76="","",IF(C76&lt;&gt;"Valid","No valid PAN",IF(OR(UPPER(MID(B76,4,1))="P",UPPER(MID(B76,4,1))="H"),"Individual/HUF","Others")))</f>
        <v/>
      </c>
      <c r="E76" s="17"/>
      <c r="F76" s="17"/>
    </row>
    <row r="77" customFormat="false" ht="15" hidden="false" customHeight="true" outlineLevel="0" collapsed="false">
      <c r="A77" s="17"/>
      <c r="B77" s="17"/>
      <c r="C77" s="21" t="str">
        <f aca="false">IF(A77="","",IF(B77="","No PAN",IF(AND(LEN(B77)=10,ISNUMBER(--MID(B77,6,4)),NOT(ISNUMBER(--MID(B77,10,1))),NOT(ISNUMBER(--MID(B77,1,1)))),"Valid","Invalid format")))</f>
        <v/>
      </c>
      <c r="D77" s="21" t="str">
        <f aca="false">IF(A77="","",IF(C77&lt;&gt;"Valid","No valid PAN",IF(OR(UPPER(MID(B77,4,1))="P",UPPER(MID(B77,4,1))="H"),"Individual/HUF","Others")))</f>
        <v/>
      </c>
      <c r="E77" s="17"/>
      <c r="F77" s="17"/>
    </row>
    <row r="78" customFormat="false" ht="15" hidden="false" customHeight="true" outlineLevel="0" collapsed="false">
      <c r="A78" s="17"/>
      <c r="B78" s="17"/>
      <c r="C78" s="21" t="str">
        <f aca="false">IF(A78="","",IF(B78="","No PAN",IF(AND(LEN(B78)=10,ISNUMBER(--MID(B78,6,4)),NOT(ISNUMBER(--MID(B78,10,1))),NOT(ISNUMBER(--MID(B78,1,1)))),"Valid","Invalid format")))</f>
        <v/>
      </c>
      <c r="D78" s="21" t="str">
        <f aca="false">IF(A78="","",IF(C78&lt;&gt;"Valid","No valid PAN",IF(OR(UPPER(MID(B78,4,1))="P",UPPER(MID(B78,4,1))="H"),"Individual/HUF","Others")))</f>
        <v/>
      </c>
      <c r="E78" s="17"/>
      <c r="F78" s="17"/>
    </row>
    <row r="79" customFormat="false" ht="15" hidden="false" customHeight="true" outlineLevel="0" collapsed="false">
      <c r="A79" s="17"/>
      <c r="B79" s="17"/>
      <c r="C79" s="21" t="str">
        <f aca="false">IF(A79="","",IF(B79="","No PAN",IF(AND(LEN(B79)=10,ISNUMBER(--MID(B79,6,4)),NOT(ISNUMBER(--MID(B79,10,1))),NOT(ISNUMBER(--MID(B79,1,1)))),"Valid","Invalid format")))</f>
        <v/>
      </c>
      <c r="D79" s="21" t="str">
        <f aca="false">IF(A79="","",IF(C79&lt;&gt;"Valid","No valid PAN",IF(OR(UPPER(MID(B79,4,1))="P",UPPER(MID(B79,4,1))="H"),"Individual/HUF","Others")))</f>
        <v/>
      </c>
      <c r="E79" s="17"/>
      <c r="F79" s="17"/>
    </row>
    <row r="80" customFormat="false" ht="15" hidden="false" customHeight="true" outlineLevel="0" collapsed="false">
      <c r="A80" s="17"/>
      <c r="B80" s="17"/>
      <c r="C80" s="21" t="str">
        <f aca="false">IF(A80="","",IF(B80="","No PAN",IF(AND(LEN(B80)=10,ISNUMBER(--MID(B80,6,4)),NOT(ISNUMBER(--MID(B80,10,1))),NOT(ISNUMBER(--MID(B80,1,1)))),"Valid","Invalid format")))</f>
        <v/>
      </c>
      <c r="D80" s="21" t="str">
        <f aca="false">IF(A80="","",IF(C80&lt;&gt;"Valid","No valid PAN",IF(OR(UPPER(MID(B80,4,1))="P",UPPER(MID(B80,4,1))="H"),"Individual/HUF","Others")))</f>
        <v/>
      </c>
      <c r="E80" s="17"/>
      <c r="F80" s="17"/>
    </row>
    <row r="81" customFormat="false" ht="15" hidden="false" customHeight="true" outlineLevel="0" collapsed="false">
      <c r="A81" s="17"/>
      <c r="B81" s="17"/>
      <c r="C81" s="21" t="str">
        <f aca="false">IF(A81="","",IF(B81="","No PAN",IF(AND(LEN(B81)=10,ISNUMBER(--MID(B81,6,4)),NOT(ISNUMBER(--MID(B81,10,1))),NOT(ISNUMBER(--MID(B81,1,1)))),"Valid","Invalid format")))</f>
        <v/>
      </c>
      <c r="D81" s="21" t="str">
        <f aca="false">IF(A81="","",IF(C81&lt;&gt;"Valid","No valid PAN",IF(OR(UPPER(MID(B81,4,1))="P",UPPER(MID(B81,4,1))="H"),"Individual/HUF","Others")))</f>
        <v/>
      </c>
      <c r="E81" s="17"/>
      <c r="F81" s="17"/>
    </row>
    <row r="82" customFormat="false" ht="15" hidden="false" customHeight="true" outlineLevel="0" collapsed="false">
      <c r="A82" s="17"/>
      <c r="B82" s="17"/>
      <c r="C82" s="21" t="str">
        <f aca="false">IF(A82="","",IF(B82="","No PAN",IF(AND(LEN(B82)=10,ISNUMBER(--MID(B82,6,4)),NOT(ISNUMBER(--MID(B82,10,1))),NOT(ISNUMBER(--MID(B82,1,1)))),"Valid","Invalid format")))</f>
        <v/>
      </c>
      <c r="D82" s="21" t="str">
        <f aca="false">IF(A82="","",IF(C82&lt;&gt;"Valid","No valid PAN",IF(OR(UPPER(MID(B82,4,1))="P",UPPER(MID(B82,4,1))="H"),"Individual/HUF","Others")))</f>
        <v/>
      </c>
      <c r="E82" s="17"/>
      <c r="F82" s="17"/>
    </row>
    <row r="83" customFormat="false" ht="15" hidden="false" customHeight="true" outlineLevel="0" collapsed="false">
      <c r="A83" s="17"/>
      <c r="B83" s="17"/>
      <c r="C83" s="21" t="str">
        <f aca="false">IF(A83="","",IF(B83="","No PAN",IF(AND(LEN(B83)=10,ISNUMBER(--MID(B83,6,4)),NOT(ISNUMBER(--MID(B83,10,1))),NOT(ISNUMBER(--MID(B83,1,1)))),"Valid","Invalid format")))</f>
        <v/>
      </c>
      <c r="D83" s="21" t="str">
        <f aca="false">IF(A83="","",IF(C83&lt;&gt;"Valid","No valid PAN",IF(OR(UPPER(MID(B83,4,1))="P",UPPER(MID(B83,4,1))="H"),"Individual/HUF","Others")))</f>
        <v/>
      </c>
      <c r="E83" s="17"/>
      <c r="F83" s="17"/>
    </row>
    <row r="84" customFormat="false" ht="15" hidden="false" customHeight="true" outlineLevel="0" collapsed="false">
      <c r="A84" s="17"/>
      <c r="B84" s="17"/>
      <c r="C84" s="21" t="str">
        <f aca="false">IF(A84="","",IF(B84="","No PAN",IF(AND(LEN(B84)=10,ISNUMBER(--MID(B84,6,4)),NOT(ISNUMBER(--MID(B84,10,1))),NOT(ISNUMBER(--MID(B84,1,1)))),"Valid","Invalid format")))</f>
        <v/>
      </c>
      <c r="D84" s="21" t="str">
        <f aca="false">IF(A84="","",IF(C84&lt;&gt;"Valid","No valid PAN",IF(OR(UPPER(MID(B84,4,1))="P",UPPER(MID(B84,4,1))="H"),"Individual/HUF","Others")))</f>
        <v/>
      </c>
      <c r="E84" s="17"/>
      <c r="F84" s="17"/>
    </row>
    <row r="85" customFormat="false" ht="15" hidden="false" customHeight="true" outlineLevel="0" collapsed="false">
      <c r="A85" s="17"/>
      <c r="B85" s="17"/>
      <c r="C85" s="21" t="str">
        <f aca="false">IF(A85="","",IF(B85="","No PAN",IF(AND(LEN(B85)=10,ISNUMBER(--MID(B85,6,4)),NOT(ISNUMBER(--MID(B85,10,1))),NOT(ISNUMBER(--MID(B85,1,1)))),"Valid","Invalid format")))</f>
        <v/>
      </c>
      <c r="D85" s="21" t="str">
        <f aca="false">IF(A85="","",IF(C85&lt;&gt;"Valid","No valid PAN",IF(OR(UPPER(MID(B85,4,1))="P",UPPER(MID(B85,4,1))="H"),"Individual/HUF","Others")))</f>
        <v/>
      </c>
      <c r="E85" s="17"/>
      <c r="F85" s="17"/>
    </row>
    <row r="86" customFormat="false" ht="15" hidden="false" customHeight="true" outlineLevel="0" collapsed="false">
      <c r="A86" s="17"/>
      <c r="B86" s="17"/>
      <c r="C86" s="21" t="str">
        <f aca="false">IF(A86="","",IF(B86="","No PAN",IF(AND(LEN(B86)=10,ISNUMBER(--MID(B86,6,4)),NOT(ISNUMBER(--MID(B86,10,1))),NOT(ISNUMBER(--MID(B86,1,1)))),"Valid","Invalid format")))</f>
        <v/>
      </c>
      <c r="D86" s="21" t="str">
        <f aca="false">IF(A86="","",IF(C86&lt;&gt;"Valid","No valid PAN",IF(OR(UPPER(MID(B86,4,1))="P",UPPER(MID(B86,4,1))="H"),"Individual/HUF","Others")))</f>
        <v/>
      </c>
      <c r="E86" s="17"/>
      <c r="F86" s="17"/>
    </row>
    <row r="87" customFormat="false" ht="15" hidden="false" customHeight="true" outlineLevel="0" collapsed="false">
      <c r="A87" s="17"/>
      <c r="B87" s="17"/>
      <c r="C87" s="21" t="str">
        <f aca="false">IF(A87="","",IF(B87="","No PAN",IF(AND(LEN(B87)=10,ISNUMBER(--MID(B87,6,4)),NOT(ISNUMBER(--MID(B87,10,1))),NOT(ISNUMBER(--MID(B87,1,1)))),"Valid","Invalid format")))</f>
        <v/>
      </c>
      <c r="D87" s="21" t="str">
        <f aca="false">IF(A87="","",IF(C87&lt;&gt;"Valid","No valid PAN",IF(OR(UPPER(MID(B87,4,1))="P",UPPER(MID(B87,4,1))="H"),"Individual/HUF","Others")))</f>
        <v/>
      </c>
      <c r="E87" s="17"/>
      <c r="F87" s="17"/>
    </row>
    <row r="88" customFormat="false" ht="15" hidden="false" customHeight="true" outlineLevel="0" collapsed="false">
      <c r="A88" s="17"/>
      <c r="B88" s="17"/>
      <c r="C88" s="21" t="str">
        <f aca="false">IF(A88="","",IF(B88="","No PAN",IF(AND(LEN(B88)=10,ISNUMBER(--MID(B88,6,4)),NOT(ISNUMBER(--MID(B88,10,1))),NOT(ISNUMBER(--MID(B88,1,1)))),"Valid","Invalid format")))</f>
        <v/>
      </c>
      <c r="D88" s="21" t="str">
        <f aca="false">IF(A88="","",IF(C88&lt;&gt;"Valid","No valid PAN",IF(OR(UPPER(MID(B88,4,1))="P",UPPER(MID(B88,4,1))="H"),"Individual/HUF","Others")))</f>
        <v/>
      </c>
      <c r="E88" s="17"/>
      <c r="F88" s="17"/>
    </row>
    <row r="89" customFormat="false" ht="15" hidden="false" customHeight="true" outlineLevel="0" collapsed="false">
      <c r="A89" s="17"/>
      <c r="B89" s="17"/>
      <c r="C89" s="21" t="str">
        <f aca="false">IF(A89="","",IF(B89="","No PAN",IF(AND(LEN(B89)=10,ISNUMBER(--MID(B89,6,4)),NOT(ISNUMBER(--MID(B89,10,1))),NOT(ISNUMBER(--MID(B89,1,1)))),"Valid","Invalid format")))</f>
        <v/>
      </c>
      <c r="D89" s="21" t="str">
        <f aca="false">IF(A89="","",IF(C89&lt;&gt;"Valid","No valid PAN",IF(OR(UPPER(MID(B89,4,1))="P",UPPER(MID(B89,4,1))="H"),"Individual/HUF","Others")))</f>
        <v/>
      </c>
      <c r="E89" s="17"/>
      <c r="F89" s="17"/>
    </row>
    <row r="90" customFormat="false" ht="15" hidden="false" customHeight="true" outlineLevel="0" collapsed="false">
      <c r="A90" s="17"/>
      <c r="B90" s="17"/>
      <c r="C90" s="21" t="str">
        <f aca="false">IF(A90="","",IF(B90="","No PAN",IF(AND(LEN(B90)=10,ISNUMBER(--MID(B90,6,4)),NOT(ISNUMBER(--MID(B90,10,1))),NOT(ISNUMBER(--MID(B90,1,1)))),"Valid","Invalid format")))</f>
        <v/>
      </c>
      <c r="D90" s="21" t="str">
        <f aca="false">IF(A90="","",IF(C90&lt;&gt;"Valid","No valid PAN",IF(OR(UPPER(MID(B90,4,1))="P",UPPER(MID(B90,4,1))="H"),"Individual/HUF","Others")))</f>
        <v/>
      </c>
      <c r="E90" s="17"/>
      <c r="F90" s="17"/>
    </row>
    <row r="91" customFormat="false" ht="15" hidden="false" customHeight="true" outlineLevel="0" collapsed="false">
      <c r="A91" s="17"/>
      <c r="B91" s="17"/>
      <c r="C91" s="21" t="str">
        <f aca="false">IF(A91="","",IF(B91="","No PAN",IF(AND(LEN(B91)=10,ISNUMBER(--MID(B91,6,4)),NOT(ISNUMBER(--MID(B91,10,1))),NOT(ISNUMBER(--MID(B91,1,1)))),"Valid","Invalid format")))</f>
        <v/>
      </c>
      <c r="D91" s="21" t="str">
        <f aca="false">IF(A91="","",IF(C91&lt;&gt;"Valid","No valid PAN",IF(OR(UPPER(MID(B91,4,1))="P",UPPER(MID(B91,4,1))="H"),"Individual/HUF","Others")))</f>
        <v/>
      </c>
      <c r="E91" s="17"/>
      <c r="F91" s="17"/>
    </row>
    <row r="92" customFormat="false" ht="15" hidden="false" customHeight="true" outlineLevel="0" collapsed="false">
      <c r="A92" s="17"/>
      <c r="B92" s="17"/>
      <c r="C92" s="21" t="str">
        <f aca="false">IF(A92="","",IF(B92="","No PAN",IF(AND(LEN(B92)=10,ISNUMBER(--MID(B92,6,4)),NOT(ISNUMBER(--MID(B92,10,1))),NOT(ISNUMBER(--MID(B92,1,1)))),"Valid","Invalid format")))</f>
        <v/>
      </c>
      <c r="D92" s="21" t="str">
        <f aca="false">IF(A92="","",IF(C92&lt;&gt;"Valid","No valid PAN",IF(OR(UPPER(MID(B92,4,1))="P",UPPER(MID(B92,4,1))="H"),"Individual/HUF","Others")))</f>
        <v/>
      </c>
      <c r="E92" s="17"/>
      <c r="F92" s="17"/>
    </row>
    <row r="93" customFormat="false" ht="15" hidden="false" customHeight="true" outlineLevel="0" collapsed="false">
      <c r="A93" s="17"/>
      <c r="B93" s="17"/>
      <c r="C93" s="21" t="str">
        <f aca="false">IF(A93="","",IF(B93="","No PAN",IF(AND(LEN(B93)=10,ISNUMBER(--MID(B93,6,4)),NOT(ISNUMBER(--MID(B93,10,1))),NOT(ISNUMBER(--MID(B93,1,1)))),"Valid","Invalid format")))</f>
        <v/>
      </c>
      <c r="D93" s="21" t="str">
        <f aca="false">IF(A93="","",IF(C93&lt;&gt;"Valid","No valid PAN",IF(OR(UPPER(MID(B93,4,1))="P",UPPER(MID(B93,4,1))="H"),"Individual/HUF","Others")))</f>
        <v/>
      </c>
      <c r="E93" s="17"/>
      <c r="F93" s="17"/>
    </row>
    <row r="94" customFormat="false" ht="15" hidden="false" customHeight="true" outlineLevel="0" collapsed="false">
      <c r="A94" s="17"/>
      <c r="B94" s="17"/>
      <c r="C94" s="21" t="str">
        <f aca="false">IF(A94="","",IF(B94="","No PAN",IF(AND(LEN(B94)=10,ISNUMBER(--MID(B94,6,4)),NOT(ISNUMBER(--MID(B94,10,1))),NOT(ISNUMBER(--MID(B94,1,1)))),"Valid","Invalid format")))</f>
        <v/>
      </c>
      <c r="D94" s="21" t="str">
        <f aca="false">IF(A94="","",IF(C94&lt;&gt;"Valid","No valid PAN",IF(OR(UPPER(MID(B94,4,1))="P",UPPER(MID(B94,4,1))="H"),"Individual/HUF","Others")))</f>
        <v/>
      </c>
      <c r="E94" s="17"/>
      <c r="F94" s="17"/>
    </row>
    <row r="95" customFormat="false" ht="15" hidden="false" customHeight="true" outlineLevel="0" collapsed="false">
      <c r="A95" s="17"/>
      <c r="B95" s="17"/>
      <c r="C95" s="21" t="str">
        <f aca="false">IF(A95="","",IF(B95="","No PAN",IF(AND(LEN(B95)=10,ISNUMBER(--MID(B95,6,4)),NOT(ISNUMBER(--MID(B95,10,1))),NOT(ISNUMBER(--MID(B95,1,1)))),"Valid","Invalid format")))</f>
        <v/>
      </c>
      <c r="D95" s="21" t="str">
        <f aca="false">IF(A95="","",IF(C95&lt;&gt;"Valid","No valid PAN",IF(OR(UPPER(MID(B95,4,1))="P",UPPER(MID(B95,4,1))="H"),"Individual/HUF","Others")))</f>
        <v/>
      </c>
      <c r="E95" s="17"/>
      <c r="F95" s="17"/>
    </row>
    <row r="96" customFormat="false" ht="15" hidden="false" customHeight="true" outlineLevel="0" collapsed="false">
      <c r="A96" s="17"/>
      <c r="B96" s="17"/>
      <c r="C96" s="21" t="str">
        <f aca="false">IF(A96="","",IF(B96="","No PAN",IF(AND(LEN(B96)=10,ISNUMBER(--MID(B96,6,4)),NOT(ISNUMBER(--MID(B96,10,1))),NOT(ISNUMBER(--MID(B96,1,1)))),"Valid","Invalid format")))</f>
        <v/>
      </c>
      <c r="D96" s="21" t="str">
        <f aca="false">IF(A96="","",IF(C96&lt;&gt;"Valid","No valid PAN",IF(OR(UPPER(MID(B96,4,1))="P",UPPER(MID(B96,4,1))="H"),"Individual/HUF","Others")))</f>
        <v/>
      </c>
      <c r="E96" s="17"/>
      <c r="F96" s="17"/>
    </row>
    <row r="97" customFormat="false" ht="15" hidden="false" customHeight="true" outlineLevel="0" collapsed="false">
      <c r="A97" s="17"/>
      <c r="B97" s="17"/>
      <c r="C97" s="21" t="str">
        <f aca="false">IF(A97="","",IF(B97="","No PAN",IF(AND(LEN(B97)=10,ISNUMBER(--MID(B97,6,4)),NOT(ISNUMBER(--MID(B97,10,1))),NOT(ISNUMBER(--MID(B97,1,1)))),"Valid","Invalid format")))</f>
        <v/>
      </c>
      <c r="D97" s="21" t="str">
        <f aca="false">IF(A97="","",IF(C97&lt;&gt;"Valid","No valid PAN",IF(OR(UPPER(MID(B97,4,1))="P",UPPER(MID(B97,4,1))="H"),"Individual/HUF","Others")))</f>
        <v/>
      </c>
      <c r="E97" s="17"/>
      <c r="F97" s="17"/>
    </row>
    <row r="98" customFormat="false" ht="15" hidden="false" customHeight="true" outlineLevel="0" collapsed="false">
      <c r="A98" s="17"/>
      <c r="B98" s="17"/>
      <c r="C98" s="21" t="str">
        <f aca="false">IF(A98="","",IF(B98="","No PAN",IF(AND(LEN(B98)=10,ISNUMBER(--MID(B98,6,4)),NOT(ISNUMBER(--MID(B98,10,1))),NOT(ISNUMBER(--MID(B98,1,1)))),"Valid","Invalid format")))</f>
        <v/>
      </c>
      <c r="D98" s="21" t="str">
        <f aca="false">IF(A98="","",IF(C98&lt;&gt;"Valid","No valid PAN",IF(OR(UPPER(MID(B98,4,1))="P",UPPER(MID(B98,4,1))="H"),"Individual/HUF","Others")))</f>
        <v/>
      </c>
      <c r="E98" s="17"/>
      <c r="F98" s="17"/>
    </row>
    <row r="99" customFormat="false" ht="15" hidden="false" customHeight="true" outlineLevel="0" collapsed="false">
      <c r="A99" s="17"/>
      <c r="B99" s="17"/>
      <c r="C99" s="21" t="str">
        <f aca="false">IF(A99="","",IF(B99="","No PAN",IF(AND(LEN(B99)=10,ISNUMBER(--MID(B99,6,4)),NOT(ISNUMBER(--MID(B99,10,1))),NOT(ISNUMBER(--MID(B99,1,1)))),"Valid","Invalid format")))</f>
        <v/>
      </c>
      <c r="D99" s="21" t="str">
        <f aca="false">IF(A99="","",IF(C99&lt;&gt;"Valid","No valid PAN",IF(OR(UPPER(MID(B99,4,1))="P",UPPER(MID(B99,4,1))="H"),"Individual/HUF","Others")))</f>
        <v/>
      </c>
      <c r="E99" s="17"/>
      <c r="F99" s="17"/>
    </row>
    <row r="100" customFormat="false" ht="15" hidden="false" customHeight="true" outlineLevel="0" collapsed="false">
      <c r="A100" s="17"/>
      <c r="B100" s="17"/>
      <c r="C100" s="21" t="str">
        <f aca="false">IF(A100="","",IF(B100="","No PAN",IF(AND(LEN(B100)=10,ISNUMBER(--MID(B100,6,4)),NOT(ISNUMBER(--MID(B100,10,1))),NOT(ISNUMBER(--MID(B100,1,1)))),"Valid","Invalid format")))</f>
        <v/>
      </c>
      <c r="D100" s="21" t="str">
        <f aca="false">IF(A100="","",IF(C100&lt;&gt;"Valid","No valid PAN",IF(OR(UPPER(MID(B100,4,1))="P",UPPER(MID(B100,4,1))="H"),"Individual/HUF","Others")))</f>
        <v/>
      </c>
      <c r="E100" s="17"/>
      <c r="F100" s="17"/>
    </row>
    <row r="101" customFormat="false" ht="15" hidden="false" customHeight="true" outlineLevel="0" collapsed="false">
      <c r="A101" s="17"/>
      <c r="B101" s="17"/>
      <c r="C101" s="21" t="str">
        <f aca="false">IF(A101="","",IF(B101="","No PAN",IF(AND(LEN(B101)=10,ISNUMBER(--MID(B101,6,4)),NOT(ISNUMBER(--MID(B101,10,1))),NOT(ISNUMBER(--MID(B101,1,1)))),"Valid","Invalid format")))</f>
        <v/>
      </c>
      <c r="D101" s="21" t="str">
        <f aca="false">IF(A101="","",IF(C101&lt;&gt;"Valid","No valid PAN",IF(OR(UPPER(MID(B101,4,1))="P",UPPER(MID(B101,4,1))="H"),"Individual/HUF","Others")))</f>
        <v/>
      </c>
      <c r="E101" s="17"/>
      <c r="F101" s="17"/>
    </row>
    <row r="102" customFormat="false" ht="15" hidden="false" customHeight="true" outlineLevel="0" collapsed="false">
      <c r="A102" s="17"/>
      <c r="B102" s="17"/>
      <c r="C102" s="21" t="str">
        <f aca="false">IF(A102="","",IF(B102="","No PAN",IF(AND(LEN(B102)=10,ISNUMBER(--MID(B102,6,4)),NOT(ISNUMBER(--MID(B102,10,1))),NOT(ISNUMBER(--MID(B102,1,1)))),"Valid","Invalid format")))</f>
        <v/>
      </c>
      <c r="D102" s="21" t="str">
        <f aca="false">IF(A102="","",IF(C102&lt;&gt;"Valid","No valid PAN",IF(OR(UPPER(MID(B102,4,1))="P",UPPER(MID(B102,4,1))="H"),"Individual/HUF","Others")))</f>
        <v/>
      </c>
      <c r="E102" s="17"/>
      <c r="F102" s="17"/>
    </row>
    <row r="103" customFormat="false" ht="15" hidden="false" customHeight="true" outlineLevel="0" collapsed="false">
      <c r="A103" s="17"/>
      <c r="B103" s="17"/>
      <c r="C103" s="21" t="str">
        <f aca="false">IF(A103="","",IF(B103="","No PAN",IF(AND(LEN(B103)=10,ISNUMBER(--MID(B103,6,4)),NOT(ISNUMBER(--MID(B103,10,1))),NOT(ISNUMBER(--MID(B103,1,1)))),"Valid","Invalid format")))</f>
        <v/>
      </c>
      <c r="D103" s="21" t="str">
        <f aca="false">IF(A103="","",IF(C103&lt;&gt;"Valid","No valid PAN",IF(OR(UPPER(MID(B103,4,1))="P",UPPER(MID(B103,4,1))="H"),"Individual/HUF","Others")))</f>
        <v/>
      </c>
      <c r="E103" s="17"/>
      <c r="F103" s="17"/>
    </row>
    <row r="104" customFormat="false" ht="15" hidden="false" customHeight="true" outlineLevel="0" collapsed="false">
      <c r="A104" s="17"/>
      <c r="B104" s="17"/>
      <c r="C104" s="21" t="str">
        <f aca="false">IF(A104="","",IF(B104="","No PAN",IF(AND(LEN(B104)=10,ISNUMBER(--MID(B104,6,4)),NOT(ISNUMBER(--MID(B104,10,1))),NOT(ISNUMBER(--MID(B104,1,1)))),"Valid","Invalid format")))</f>
        <v/>
      </c>
      <c r="D104" s="21" t="str">
        <f aca="false">IF(A104="","",IF(C104&lt;&gt;"Valid","No valid PAN",IF(OR(UPPER(MID(B104,4,1))="P",UPPER(MID(B104,4,1))="H"),"Individual/HUF","Others")))</f>
        <v/>
      </c>
      <c r="E104" s="17"/>
      <c r="F104" s="17"/>
    </row>
    <row r="105" customFormat="false" ht="15" hidden="false" customHeight="true" outlineLevel="0" collapsed="false">
      <c r="A105" s="17"/>
      <c r="B105" s="17"/>
      <c r="C105" s="21" t="str">
        <f aca="false">IF(A105="","",IF(B105="","No PAN",IF(AND(LEN(B105)=10,ISNUMBER(--MID(B105,6,4)),NOT(ISNUMBER(--MID(B105,10,1))),NOT(ISNUMBER(--MID(B105,1,1)))),"Valid","Invalid format")))</f>
        <v/>
      </c>
      <c r="D105" s="21" t="str">
        <f aca="false">IF(A105="","",IF(C105&lt;&gt;"Valid","No valid PAN",IF(OR(UPPER(MID(B105,4,1))="P",UPPER(MID(B105,4,1))="H"),"Individual/HUF","Others")))</f>
        <v/>
      </c>
      <c r="E105" s="17"/>
      <c r="F105" s="17"/>
    </row>
    <row r="106" customFormat="false" ht="15" hidden="false" customHeight="true" outlineLevel="0" collapsed="false">
      <c r="A106" s="17"/>
      <c r="B106" s="17"/>
      <c r="C106" s="21" t="str">
        <f aca="false">IF(A106="","",IF(B106="","No PAN",IF(AND(LEN(B106)=10,ISNUMBER(--MID(B106,6,4)),NOT(ISNUMBER(--MID(B106,10,1))),NOT(ISNUMBER(--MID(B106,1,1)))),"Valid","Invalid format")))</f>
        <v/>
      </c>
      <c r="D106" s="21" t="str">
        <f aca="false">IF(A106="","",IF(C106&lt;&gt;"Valid","No valid PAN",IF(OR(UPPER(MID(B106,4,1))="P",UPPER(MID(B106,4,1))="H"),"Individual/HUF","Others")))</f>
        <v/>
      </c>
      <c r="E106" s="17"/>
      <c r="F106" s="17"/>
    </row>
    <row r="107" customFormat="false" ht="15" hidden="false" customHeight="true" outlineLevel="0" collapsed="false">
      <c r="A107" s="17"/>
      <c r="B107" s="17"/>
      <c r="C107" s="21" t="str">
        <f aca="false">IF(A107="","",IF(B107="","No PAN",IF(AND(LEN(B107)=10,ISNUMBER(--MID(B107,6,4)),NOT(ISNUMBER(--MID(B107,10,1))),NOT(ISNUMBER(--MID(B107,1,1)))),"Valid","Invalid format")))</f>
        <v/>
      </c>
      <c r="D107" s="21" t="str">
        <f aca="false">IF(A107="","",IF(C107&lt;&gt;"Valid","No valid PAN",IF(OR(UPPER(MID(B107,4,1))="P",UPPER(MID(B107,4,1))="H"),"Individual/HUF","Others")))</f>
        <v/>
      </c>
      <c r="E107" s="17"/>
      <c r="F107" s="17"/>
    </row>
    <row r="108" customFormat="false" ht="15" hidden="false" customHeight="true" outlineLevel="0" collapsed="false">
      <c r="A108" s="17"/>
      <c r="B108" s="17"/>
      <c r="C108" s="21" t="str">
        <f aca="false">IF(A108="","",IF(B108="","No PAN",IF(AND(LEN(B108)=10,ISNUMBER(--MID(B108,6,4)),NOT(ISNUMBER(--MID(B108,10,1))),NOT(ISNUMBER(--MID(B108,1,1)))),"Valid","Invalid format")))</f>
        <v/>
      </c>
      <c r="D108" s="21" t="str">
        <f aca="false">IF(A108="","",IF(C108&lt;&gt;"Valid","No valid PAN",IF(OR(UPPER(MID(B108,4,1))="P",UPPER(MID(B108,4,1))="H"),"Individual/HUF","Others")))</f>
        <v/>
      </c>
      <c r="E108" s="17"/>
      <c r="F108" s="17"/>
    </row>
    <row r="109" customFormat="false" ht="15" hidden="false" customHeight="true" outlineLevel="0" collapsed="false">
      <c r="A109" s="17"/>
      <c r="B109" s="17"/>
      <c r="C109" s="21" t="str">
        <f aca="false">IF(A109="","",IF(B109="","No PAN",IF(AND(LEN(B109)=10,ISNUMBER(--MID(B109,6,4)),NOT(ISNUMBER(--MID(B109,10,1))),NOT(ISNUMBER(--MID(B109,1,1)))),"Valid","Invalid format")))</f>
        <v/>
      </c>
      <c r="D109" s="21" t="str">
        <f aca="false">IF(A109="","",IF(C109&lt;&gt;"Valid","No valid PAN",IF(OR(UPPER(MID(B109,4,1))="P",UPPER(MID(B109,4,1))="H"),"Individual/HUF","Others")))</f>
        <v/>
      </c>
      <c r="E109" s="17"/>
      <c r="F109" s="17"/>
    </row>
    <row r="110" customFormat="false" ht="15" hidden="false" customHeight="true" outlineLevel="0" collapsed="false">
      <c r="A110" s="17"/>
      <c r="B110" s="17"/>
      <c r="C110" s="21" t="str">
        <f aca="false">IF(A110="","",IF(B110="","No PAN",IF(AND(LEN(B110)=10,ISNUMBER(--MID(B110,6,4)),NOT(ISNUMBER(--MID(B110,10,1))),NOT(ISNUMBER(--MID(B110,1,1)))),"Valid","Invalid format")))</f>
        <v/>
      </c>
      <c r="D110" s="21" t="str">
        <f aca="false">IF(A110="","",IF(C110&lt;&gt;"Valid","No valid PAN",IF(OR(UPPER(MID(B110,4,1))="P",UPPER(MID(B110,4,1))="H"),"Individual/HUF","Others")))</f>
        <v/>
      </c>
      <c r="E110" s="17"/>
      <c r="F110" s="17"/>
    </row>
    <row r="111" customFormat="false" ht="15" hidden="false" customHeight="true" outlineLevel="0" collapsed="false">
      <c r="A111" s="17"/>
      <c r="B111" s="17"/>
      <c r="C111" s="21" t="str">
        <f aca="false">IF(A111="","",IF(B111="","No PAN",IF(AND(LEN(B111)=10,ISNUMBER(--MID(B111,6,4)),NOT(ISNUMBER(--MID(B111,10,1))),NOT(ISNUMBER(--MID(B111,1,1)))),"Valid","Invalid format")))</f>
        <v/>
      </c>
      <c r="D111" s="21" t="str">
        <f aca="false">IF(A111="","",IF(C111&lt;&gt;"Valid","No valid PAN",IF(OR(UPPER(MID(B111,4,1))="P",UPPER(MID(B111,4,1))="H"),"Individual/HUF","Others")))</f>
        <v/>
      </c>
      <c r="E111" s="17"/>
      <c r="F111" s="17"/>
    </row>
    <row r="112" customFormat="false" ht="15" hidden="false" customHeight="true" outlineLevel="0" collapsed="false">
      <c r="A112" s="17"/>
      <c r="B112" s="17"/>
      <c r="C112" s="21" t="str">
        <f aca="false">IF(A112="","",IF(B112="","No PAN",IF(AND(LEN(B112)=10,ISNUMBER(--MID(B112,6,4)),NOT(ISNUMBER(--MID(B112,10,1))),NOT(ISNUMBER(--MID(B112,1,1)))),"Valid","Invalid format")))</f>
        <v/>
      </c>
      <c r="D112" s="21" t="str">
        <f aca="false">IF(A112="","",IF(C112&lt;&gt;"Valid","No valid PAN",IF(OR(UPPER(MID(B112,4,1))="P",UPPER(MID(B112,4,1))="H"),"Individual/HUF","Others")))</f>
        <v/>
      </c>
      <c r="E112" s="17"/>
      <c r="F112" s="17"/>
    </row>
    <row r="113" customFormat="false" ht="15" hidden="false" customHeight="true" outlineLevel="0" collapsed="false">
      <c r="A113" s="17"/>
      <c r="B113" s="17"/>
      <c r="C113" s="21" t="str">
        <f aca="false">IF(A113="","",IF(B113="","No PAN",IF(AND(LEN(B113)=10,ISNUMBER(--MID(B113,6,4)),NOT(ISNUMBER(--MID(B113,10,1))),NOT(ISNUMBER(--MID(B113,1,1)))),"Valid","Invalid format")))</f>
        <v/>
      </c>
      <c r="D113" s="21" t="str">
        <f aca="false">IF(A113="","",IF(C113&lt;&gt;"Valid","No valid PAN",IF(OR(UPPER(MID(B113,4,1))="P",UPPER(MID(B113,4,1))="H"),"Individual/HUF","Others")))</f>
        <v/>
      </c>
      <c r="E113" s="17"/>
      <c r="F113" s="17"/>
    </row>
    <row r="114" customFormat="false" ht="15" hidden="false" customHeight="true" outlineLevel="0" collapsed="false">
      <c r="A114" s="17"/>
      <c r="B114" s="17"/>
      <c r="C114" s="21" t="str">
        <f aca="false">IF(A114="","",IF(B114="","No PAN",IF(AND(LEN(B114)=10,ISNUMBER(--MID(B114,6,4)),NOT(ISNUMBER(--MID(B114,10,1))),NOT(ISNUMBER(--MID(B114,1,1)))),"Valid","Invalid format")))</f>
        <v/>
      </c>
      <c r="D114" s="21" t="str">
        <f aca="false">IF(A114="","",IF(C114&lt;&gt;"Valid","No valid PAN",IF(OR(UPPER(MID(B114,4,1))="P",UPPER(MID(B114,4,1))="H"),"Individual/HUF","Others")))</f>
        <v/>
      </c>
      <c r="E114" s="17"/>
      <c r="F114" s="17"/>
    </row>
    <row r="115" customFormat="false" ht="15" hidden="false" customHeight="true" outlineLevel="0" collapsed="false">
      <c r="A115" s="17"/>
      <c r="B115" s="17"/>
      <c r="C115" s="21" t="str">
        <f aca="false">IF(A115="","",IF(B115="","No PAN",IF(AND(LEN(B115)=10,ISNUMBER(--MID(B115,6,4)),NOT(ISNUMBER(--MID(B115,10,1))),NOT(ISNUMBER(--MID(B115,1,1)))),"Valid","Invalid format")))</f>
        <v/>
      </c>
      <c r="D115" s="21" t="str">
        <f aca="false">IF(A115="","",IF(C115&lt;&gt;"Valid","No valid PAN",IF(OR(UPPER(MID(B115,4,1))="P",UPPER(MID(B115,4,1))="H"),"Individual/HUF","Others")))</f>
        <v/>
      </c>
      <c r="E115" s="17"/>
      <c r="F115" s="17"/>
    </row>
    <row r="116" customFormat="false" ht="15" hidden="false" customHeight="true" outlineLevel="0" collapsed="false">
      <c r="A116" s="17"/>
      <c r="B116" s="17"/>
      <c r="C116" s="21" t="str">
        <f aca="false">IF(A116="","",IF(B116="","No PAN",IF(AND(LEN(B116)=10,ISNUMBER(--MID(B116,6,4)),NOT(ISNUMBER(--MID(B116,10,1))),NOT(ISNUMBER(--MID(B116,1,1)))),"Valid","Invalid format")))</f>
        <v/>
      </c>
      <c r="D116" s="21" t="str">
        <f aca="false">IF(A116="","",IF(C116&lt;&gt;"Valid","No valid PAN",IF(OR(UPPER(MID(B116,4,1))="P",UPPER(MID(B116,4,1))="H"),"Individual/HUF","Others")))</f>
        <v/>
      </c>
      <c r="E116" s="17"/>
      <c r="F116" s="17"/>
    </row>
    <row r="117" customFormat="false" ht="15" hidden="false" customHeight="true" outlineLevel="0" collapsed="false">
      <c r="A117" s="17"/>
      <c r="B117" s="17"/>
      <c r="C117" s="21" t="str">
        <f aca="false">IF(A117="","",IF(B117="","No PAN",IF(AND(LEN(B117)=10,ISNUMBER(--MID(B117,6,4)),NOT(ISNUMBER(--MID(B117,10,1))),NOT(ISNUMBER(--MID(B117,1,1)))),"Valid","Invalid format")))</f>
        <v/>
      </c>
      <c r="D117" s="21" t="str">
        <f aca="false">IF(A117="","",IF(C117&lt;&gt;"Valid","No valid PAN",IF(OR(UPPER(MID(B117,4,1))="P",UPPER(MID(B117,4,1))="H"),"Individual/HUF","Others")))</f>
        <v/>
      </c>
      <c r="E117" s="17"/>
      <c r="F117" s="17"/>
    </row>
    <row r="118" customFormat="false" ht="15" hidden="false" customHeight="true" outlineLevel="0" collapsed="false">
      <c r="A118" s="17"/>
      <c r="B118" s="17"/>
      <c r="C118" s="21" t="str">
        <f aca="false">IF(A118="","",IF(B118="","No PAN",IF(AND(LEN(B118)=10,ISNUMBER(--MID(B118,6,4)),NOT(ISNUMBER(--MID(B118,10,1))),NOT(ISNUMBER(--MID(B118,1,1)))),"Valid","Invalid format")))</f>
        <v/>
      </c>
      <c r="D118" s="21" t="str">
        <f aca="false">IF(A118="","",IF(C118&lt;&gt;"Valid","No valid PAN",IF(OR(UPPER(MID(B118,4,1))="P",UPPER(MID(B118,4,1))="H"),"Individual/HUF","Others")))</f>
        <v/>
      </c>
      <c r="E118" s="17"/>
      <c r="F118" s="17"/>
    </row>
    <row r="119" customFormat="false" ht="15" hidden="false" customHeight="true" outlineLevel="0" collapsed="false">
      <c r="A119" s="17"/>
      <c r="B119" s="17"/>
      <c r="C119" s="21" t="str">
        <f aca="false">IF(A119="","",IF(B119="","No PAN",IF(AND(LEN(B119)=10,ISNUMBER(--MID(B119,6,4)),NOT(ISNUMBER(--MID(B119,10,1))),NOT(ISNUMBER(--MID(B119,1,1)))),"Valid","Invalid format")))</f>
        <v/>
      </c>
      <c r="D119" s="21" t="str">
        <f aca="false">IF(A119="","",IF(C119&lt;&gt;"Valid","No valid PAN",IF(OR(UPPER(MID(B119,4,1))="P",UPPER(MID(B119,4,1))="H"),"Individual/HUF","Others")))</f>
        <v/>
      </c>
      <c r="E119" s="17"/>
      <c r="F119" s="17"/>
    </row>
    <row r="120" customFormat="false" ht="15" hidden="false" customHeight="true" outlineLevel="0" collapsed="false">
      <c r="A120" s="17"/>
      <c r="B120" s="17"/>
      <c r="C120" s="21" t="str">
        <f aca="false">IF(A120="","",IF(B120="","No PAN",IF(AND(LEN(B120)=10,ISNUMBER(--MID(B120,6,4)),NOT(ISNUMBER(--MID(B120,10,1))),NOT(ISNUMBER(--MID(B120,1,1)))),"Valid","Invalid format")))</f>
        <v/>
      </c>
      <c r="D120" s="21" t="str">
        <f aca="false">IF(A120="","",IF(C120&lt;&gt;"Valid","No valid PAN",IF(OR(UPPER(MID(B120,4,1))="P",UPPER(MID(B120,4,1))="H"),"Individual/HUF","Others")))</f>
        <v/>
      </c>
      <c r="E120" s="17"/>
      <c r="F120" s="17"/>
    </row>
    <row r="121" customFormat="false" ht="15" hidden="false" customHeight="true" outlineLevel="0" collapsed="false">
      <c r="A121" s="17"/>
      <c r="B121" s="17"/>
      <c r="C121" s="21" t="str">
        <f aca="false">IF(A121="","",IF(B121="","No PAN",IF(AND(LEN(B121)=10,ISNUMBER(--MID(B121,6,4)),NOT(ISNUMBER(--MID(B121,10,1))),NOT(ISNUMBER(--MID(B121,1,1)))),"Valid","Invalid format")))</f>
        <v/>
      </c>
      <c r="D121" s="21" t="str">
        <f aca="false">IF(A121="","",IF(C121&lt;&gt;"Valid","No valid PAN",IF(OR(UPPER(MID(B121,4,1))="P",UPPER(MID(B121,4,1))="H"),"Individual/HUF","Others")))</f>
        <v/>
      </c>
      <c r="E121" s="17"/>
      <c r="F121" s="17"/>
    </row>
    <row r="122" customFormat="false" ht="15" hidden="false" customHeight="true" outlineLevel="0" collapsed="false">
      <c r="A122" s="17"/>
      <c r="B122" s="17"/>
      <c r="C122" s="21" t="str">
        <f aca="false">IF(A122="","",IF(B122="","No PAN",IF(AND(LEN(B122)=10,ISNUMBER(--MID(B122,6,4)),NOT(ISNUMBER(--MID(B122,10,1))),NOT(ISNUMBER(--MID(B122,1,1)))),"Valid","Invalid format")))</f>
        <v/>
      </c>
      <c r="D122" s="21" t="str">
        <f aca="false">IF(A122="","",IF(C122&lt;&gt;"Valid","No valid PAN",IF(OR(UPPER(MID(B122,4,1))="P",UPPER(MID(B122,4,1))="H"),"Individual/HUF","Others")))</f>
        <v/>
      </c>
      <c r="E122" s="17"/>
      <c r="F122" s="17"/>
    </row>
    <row r="123" customFormat="false" ht="15" hidden="false" customHeight="true" outlineLevel="0" collapsed="false">
      <c r="A123" s="17"/>
      <c r="B123" s="17"/>
      <c r="C123" s="21" t="str">
        <f aca="false">IF(A123="","",IF(B123="","No PAN",IF(AND(LEN(B123)=10,ISNUMBER(--MID(B123,6,4)),NOT(ISNUMBER(--MID(B123,10,1))),NOT(ISNUMBER(--MID(B123,1,1)))),"Valid","Invalid format")))</f>
        <v/>
      </c>
      <c r="D123" s="21" t="str">
        <f aca="false">IF(A123="","",IF(C123&lt;&gt;"Valid","No valid PAN",IF(OR(UPPER(MID(B123,4,1))="P",UPPER(MID(B123,4,1))="H"),"Individual/HUF","Others")))</f>
        <v/>
      </c>
      <c r="E123" s="17"/>
      <c r="F123" s="17"/>
    </row>
    <row r="124" customFormat="false" ht="15" hidden="false" customHeight="true" outlineLevel="0" collapsed="false">
      <c r="A124" s="17"/>
      <c r="B124" s="17"/>
      <c r="C124" s="21" t="str">
        <f aca="false">IF(A124="","",IF(B124="","No PAN",IF(AND(LEN(B124)=10,ISNUMBER(--MID(B124,6,4)),NOT(ISNUMBER(--MID(B124,10,1))),NOT(ISNUMBER(--MID(B124,1,1)))),"Valid","Invalid format")))</f>
        <v/>
      </c>
      <c r="D124" s="21" t="str">
        <f aca="false">IF(A124="","",IF(C124&lt;&gt;"Valid","No valid PAN",IF(OR(UPPER(MID(B124,4,1))="P",UPPER(MID(B124,4,1))="H"),"Individual/HUF","Others")))</f>
        <v/>
      </c>
      <c r="E124" s="17"/>
      <c r="F124" s="17"/>
    </row>
    <row r="125" customFormat="false" ht="15" hidden="false" customHeight="true" outlineLevel="0" collapsed="false">
      <c r="A125" s="17"/>
      <c r="B125" s="17"/>
      <c r="C125" s="21" t="str">
        <f aca="false">IF(A125="","",IF(B125="","No PAN",IF(AND(LEN(B125)=10,ISNUMBER(--MID(B125,6,4)),NOT(ISNUMBER(--MID(B125,10,1))),NOT(ISNUMBER(--MID(B125,1,1)))),"Valid","Invalid format")))</f>
        <v/>
      </c>
      <c r="D125" s="21" t="str">
        <f aca="false">IF(A125="","",IF(C125&lt;&gt;"Valid","No valid PAN",IF(OR(UPPER(MID(B125,4,1))="P",UPPER(MID(B125,4,1))="H"),"Individual/HUF","Others")))</f>
        <v/>
      </c>
      <c r="E125" s="17"/>
      <c r="F125" s="17"/>
    </row>
    <row r="126" customFormat="false" ht="15" hidden="false" customHeight="true" outlineLevel="0" collapsed="false">
      <c r="A126" s="17"/>
      <c r="B126" s="17"/>
      <c r="C126" s="21" t="str">
        <f aca="false">IF(A126="","",IF(B126="","No PAN",IF(AND(LEN(B126)=10,ISNUMBER(--MID(B126,6,4)),NOT(ISNUMBER(--MID(B126,10,1))),NOT(ISNUMBER(--MID(B126,1,1)))),"Valid","Invalid format")))</f>
        <v/>
      </c>
      <c r="D126" s="21" t="str">
        <f aca="false">IF(A126="","",IF(C126&lt;&gt;"Valid","No valid PAN",IF(OR(UPPER(MID(B126,4,1))="P",UPPER(MID(B126,4,1))="H"),"Individual/HUF","Others")))</f>
        <v/>
      </c>
      <c r="E126" s="17"/>
      <c r="F126" s="17"/>
    </row>
    <row r="127" customFormat="false" ht="15" hidden="false" customHeight="true" outlineLevel="0" collapsed="false">
      <c r="A127" s="17"/>
      <c r="B127" s="17"/>
      <c r="C127" s="21" t="str">
        <f aca="false">IF(A127="","",IF(B127="","No PAN",IF(AND(LEN(B127)=10,ISNUMBER(--MID(B127,6,4)),NOT(ISNUMBER(--MID(B127,10,1))),NOT(ISNUMBER(--MID(B127,1,1)))),"Valid","Invalid format")))</f>
        <v/>
      </c>
      <c r="D127" s="21" t="str">
        <f aca="false">IF(A127="","",IF(C127&lt;&gt;"Valid","No valid PAN",IF(OR(UPPER(MID(B127,4,1))="P",UPPER(MID(B127,4,1))="H"),"Individual/HUF","Others")))</f>
        <v/>
      </c>
      <c r="E127" s="17"/>
      <c r="F127" s="17"/>
    </row>
    <row r="128" customFormat="false" ht="15" hidden="false" customHeight="true" outlineLevel="0" collapsed="false">
      <c r="A128" s="17"/>
      <c r="B128" s="17"/>
      <c r="C128" s="21" t="str">
        <f aca="false">IF(A128="","",IF(B128="","No PAN",IF(AND(LEN(B128)=10,ISNUMBER(--MID(B128,6,4)),NOT(ISNUMBER(--MID(B128,10,1))),NOT(ISNUMBER(--MID(B128,1,1)))),"Valid","Invalid format")))</f>
        <v/>
      </c>
      <c r="D128" s="21" t="str">
        <f aca="false">IF(A128="","",IF(C128&lt;&gt;"Valid","No valid PAN",IF(OR(UPPER(MID(B128,4,1))="P",UPPER(MID(B128,4,1))="H"),"Individual/HUF","Others")))</f>
        <v/>
      </c>
      <c r="E128" s="17"/>
      <c r="F128" s="17"/>
    </row>
    <row r="129" customFormat="false" ht="15" hidden="false" customHeight="true" outlineLevel="0" collapsed="false">
      <c r="A129" s="17"/>
      <c r="B129" s="17"/>
      <c r="C129" s="21" t="str">
        <f aca="false">IF(A129="","",IF(B129="","No PAN",IF(AND(LEN(B129)=10,ISNUMBER(--MID(B129,6,4)),NOT(ISNUMBER(--MID(B129,10,1))),NOT(ISNUMBER(--MID(B129,1,1)))),"Valid","Invalid format")))</f>
        <v/>
      </c>
      <c r="D129" s="21" t="str">
        <f aca="false">IF(A129="","",IF(C129&lt;&gt;"Valid","No valid PAN",IF(OR(UPPER(MID(B129,4,1))="P",UPPER(MID(B129,4,1))="H"),"Individual/HUF","Others")))</f>
        <v/>
      </c>
      <c r="E129" s="17"/>
      <c r="F129" s="17"/>
    </row>
    <row r="130" customFormat="false" ht="15" hidden="false" customHeight="true" outlineLevel="0" collapsed="false">
      <c r="A130" s="17"/>
      <c r="B130" s="17"/>
      <c r="C130" s="21" t="str">
        <f aca="false">IF(A130="","",IF(B130="","No PAN",IF(AND(LEN(B130)=10,ISNUMBER(--MID(B130,6,4)),NOT(ISNUMBER(--MID(B130,10,1))),NOT(ISNUMBER(--MID(B130,1,1)))),"Valid","Invalid format")))</f>
        <v/>
      </c>
      <c r="D130" s="21" t="str">
        <f aca="false">IF(A130="","",IF(C130&lt;&gt;"Valid","No valid PAN",IF(OR(UPPER(MID(B130,4,1))="P",UPPER(MID(B130,4,1))="H"),"Individual/HUF","Others")))</f>
        <v/>
      </c>
      <c r="E130" s="17"/>
      <c r="F130" s="17"/>
    </row>
    <row r="131" customFormat="false" ht="15" hidden="false" customHeight="true" outlineLevel="0" collapsed="false">
      <c r="A131" s="17"/>
      <c r="B131" s="17"/>
      <c r="C131" s="21" t="str">
        <f aca="false">IF(A131="","",IF(B131="","No PAN",IF(AND(LEN(B131)=10,ISNUMBER(--MID(B131,6,4)),NOT(ISNUMBER(--MID(B131,10,1))),NOT(ISNUMBER(--MID(B131,1,1)))),"Valid","Invalid format")))</f>
        <v/>
      </c>
      <c r="D131" s="21" t="str">
        <f aca="false">IF(A131="","",IF(C131&lt;&gt;"Valid","No valid PAN",IF(OR(UPPER(MID(B131,4,1))="P",UPPER(MID(B131,4,1))="H"),"Individual/HUF","Others")))</f>
        <v/>
      </c>
      <c r="E131" s="17"/>
      <c r="F131" s="17"/>
    </row>
    <row r="132" customFormat="false" ht="15" hidden="false" customHeight="true" outlineLevel="0" collapsed="false">
      <c r="A132" s="17"/>
      <c r="B132" s="17"/>
      <c r="C132" s="21" t="str">
        <f aca="false">IF(A132="","",IF(B132="","No PAN",IF(AND(LEN(B132)=10,ISNUMBER(--MID(B132,6,4)),NOT(ISNUMBER(--MID(B132,10,1))),NOT(ISNUMBER(--MID(B132,1,1)))),"Valid","Invalid format")))</f>
        <v/>
      </c>
      <c r="D132" s="21" t="str">
        <f aca="false">IF(A132="","",IF(C132&lt;&gt;"Valid","No valid PAN",IF(OR(UPPER(MID(B132,4,1))="P",UPPER(MID(B132,4,1))="H"),"Individual/HUF","Others")))</f>
        <v/>
      </c>
      <c r="E132" s="17"/>
      <c r="F132" s="17"/>
    </row>
    <row r="133" customFormat="false" ht="15" hidden="false" customHeight="true" outlineLevel="0" collapsed="false">
      <c r="A133" s="17"/>
      <c r="B133" s="17"/>
      <c r="C133" s="21" t="str">
        <f aca="false">IF(A133="","",IF(B133="","No PAN",IF(AND(LEN(B133)=10,ISNUMBER(--MID(B133,6,4)),NOT(ISNUMBER(--MID(B133,10,1))),NOT(ISNUMBER(--MID(B133,1,1)))),"Valid","Invalid format")))</f>
        <v/>
      </c>
      <c r="D133" s="21" t="str">
        <f aca="false">IF(A133="","",IF(C133&lt;&gt;"Valid","No valid PAN",IF(OR(UPPER(MID(B133,4,1))="P",UPPER(MID(B133,4,1))="H"),"Individual/HUF","Others")))</f>
        <v/>
      </c>
      <c r="E133" s="17"/>
      <c r="F133" s="17"/>
    </row>
    <row r="134" customFormat="false" ht="15" hidden="false" customHeight="true" outlineLevel="0" collapsed="false">
      <c r="A134" s="17"/>
      <c r="B134" s="17"/>
      <c r="C134" s="21" t="str">
        <f aca="false">IF(A134="","",IF(B134="","No PAN",IF(AND(LEN(B134)=10,ISNUMBER(--MID(B134,6,4)),NOT(ISNUMBER(--MID(B134,10,1))),NOT(ISNUMBER(--MID(B134,1,1)))),"Valid","Invalid format")))</f>
        <v/>
      </c>
      <c r="D134" s="21" t="str">
        <f aca="false">IF(A134="","",IF(C134&lt;&gt;"Valid","No valid PAN",IF(OR(UPPER(MID(B134,4,1))="P",UPPER(MID(B134,4,1))="H"),"Individual/HUF","Others")))</f>
        <v/>
      </c>
      <c r="E134" s="17"/>
      <c r="F134" s="17"/>
    </row>
    <row r="135" customFormat="false" ht="15" hidden="false" customHeight="true" outlineLevel="0" collapsed="false">
      <c r="A135" s="17"/>
      <c r="B135" s="17"/>
      <c r="C135" s="21" t="str">
        <f aca="false">IF(A135="","",IF(B135="","No PAN",IF(AND(LEN(B135)=10,ISNUMBER(--MID(B135,6,4)),NOT(ISNUMBER(--MID(B135,10,1))),NOT(ISNUMBER(--MID(B135,1,1)))),"Valid","Invalid format")))</f>
        <v/>
      </c>
      <c r="D135" s="21" t="str">
        <f aca="false">IF(A135="","",IF(C135&lt;&gt;"Valid","No valid PAN",IF(OR(UPPER(MID(B135,4,1))="P",UPPER(MID(B135,4,1))="H"),"Individual/HUF","Others")))</f>
        <v/>
      </c>
      <c r="E135" s="17"/>
      <c r="F135" s="17"/>
    </row>
    <row r="136" customFormat="false" ht="15" hidden="false" customHeight="true" outlineLevel="0" collapsed="false">
      <c r="A136" s="17"/>
      <c r="B136" s="17"/>
      <c r="C136" s="21" t="str">
        <f aca="false">IF(A136="","",IF(B136="","No PAN",IF(AND(LEN(B136)=10,ISNUMBER(--MID(B136,6,4)),NOT(ISNUMBER(--MID(B136,10,1))),NOT(ISNUMBER(--MID(B136,1,1)))),"Valid","Invalid format")))</f>
        <v/>
      </c>
      <c r="D136" s="21" t="str">
        <f aca="false">IF(A136="","",IF(C136&lt;&gt;"Valid","No valid PAN",IF(OR(UPPER(MID(B136,4,1))="P",UPPER(MID(B136,4,1))="H"),"Individual/HUF","Others")))</f>
        <v/>
      </c>
      <c r="E136" s="17"/>
      <c r="F136" s="17"/>
    </row>
    <row r="137" customFormat="false" ht="15" hidden="false" customHeight="true" outlineLevel="0" collapsed="false">
      <c r="A137" s="17"/>
      <c r="B137" s="17"/>
      <c r="C137" s="21" t="str">
        <f aca="false">IF(A137="","",IF(B137="","No PAN",IF(AND(LEN(B137)=10,ISNUMBER(--MID(B137,6,4)),NOT(ISNUMBER(--MID(B137,10,1))),NOT(ISNUMBER(--MID(B137,1,1)))),"Valid","Invalid format")))</f>
        <v/>
      </c>
      <c r="D137" s="21" t="str">
        <f aca="false">IF(A137="","",IF(C137&lt;&gt;"Valid","No valid PAN",IF(OR(UPPER(MID(B137,4,1))="P",UPPER(MID(B137,4,1))="H"),"Individual/HUF","Others")))</f>
        <v/>
      </c>
      <c r="E137" s="17"/>
      <c r="F137" s="17"/>
    </row>
    <row r="138" customFormat="false" ht="15" hidden="false" customHeight="true" outlineLevel="0" collapsed="false">
      <c r="A138" s="17"/>
      <c r="B138" s="17"/>
      <c r="C138" s="21" t="str">
        <f aca="false">IF(A138="","",IF(B138="","No PAN",IF(AND(LEN(B138)=10,ISNUMBER(--MID(B138,6,4)),NOT(ISNUMBER(--MID(B138,10,1))),NOT(ISNUMBER(--MID(B138,1,1)))),"Valid","Invalid format")))</f>
        <v/>
      </c>
      <c r="D138" s="21" t="str">
        <f aca="false">IF(A138="","",IF(C138&lt;&gt;"Valid","No valid PAN",IF(OR(UPPER(MID(B138,4,1))="P",UPPER(MID(B138,4,1))="H"),"Individual/HUF","Others")))</f>
        <v/>
      </c>
      <c r="E138" s="17"/>
      <c r="F138" s="17"/>
    </row>
    <row r="139" customFormat="false" ht="15" hidden="false" customHeight="true" outlineLevel="0" collapsed="false">
      <c r="A139" s="17"/>
      <c r="B139" s="17"/>
      <c r="C139" s="21" t="str">
        <f aca="false">IF(A139="","",IF(B139="","No PAN",IF(AND(LEN(B139)=10,ISNUMBER(--MID(B139,6,4)),NOT(ISNUMBER(--MID(B139,10,1))),NOT(ISNUMBER(--MID(B139,1,1)))),"Valid","Invalid format")))</f>
        <v/>
      </c>
      <c r="D139" s="21" t="str">
        <f aca="false">IF(A139="","",IF(C139&lt;&gt;"Valid","No valid PAN",IF(OR(UPPER(MID(B139,4,1))="P",UPPER(MID(B139,4,1))="H"),"Individual/HUF","Others")))</f>
        <v/>
      </c>
      <c r="E139" s="17"/>
      <c r="F139" s="17"/>
    </row>
    <row r="140" customFormat="false" ht="15" hidden="false" customHeight="true" outlineLevel="0" collapsed="false">
      <c r="A140" s="17"/>
      <c r="B140" s="17"/>
      <c r="C140" s="21" t="str">
        <f aca="false">IF(A140="","",IF(B140="","No PAN",IF(AND(LEN(B140)=10,ISNUMBER(--MID(B140,6,4)),NOT(ISNUMBER(--MID(B140,10,1))),NOT(ISNUMBER(--MID(B140,1,1)))),"Valid","Invalid format")))</f>
        <v/>
      </c>
      <c r="D140" s="21" t="str">
        <f aca="false">IF(A140="","",IF(C140&lt;&gt;"Valid","No valid PAN",IF(OR(UPPER(MID(B140,4,1))="P",UPPER(MID(B140,4,1))="H"),"Individual/HUF","Others")))</f>
        <v/>
      </c>
      <c r="E140" s="17"/>
      <c r="F140" s="17"/>
    </row>
    <row r="141" customFormat="false" ht="15" hidden="false" customHeight="true" outlineLevel="0" collapsed="false">
      <c r="A141" s="17"/>
      <c r="B141" s="17"/>
      <c r="C141" s="21" t="str">
        <f aca="false">IF(A141="","",IF(B141="","No PAN",IF(AND(LEN(B141)=10,ISNUMBER(--MID(B141,6,4)),NOT(ISNUMBER(--MID(B141,10,1))),NOT(ISNUMBER(--MID(B141,1,1)))),"Valid","Invalid format")))</f>
        <v/>
      </c>
      <c r="D141" s="21" t="str">
        <f aca="false">IF(A141="","",IF(C141&lt;&gt;"Valid","No valid PAN",IF(OR(UPPER(MID(B141,4,1))="P",UPPER(MID(B141,4,1))="H"),"Individual/HUF","Others")))</f>
        <v/>
      </c>
      <c r="E141" s="17"/>
      <c r="F141" s="17"/>
    </row>
    <row r="142" customFormat="false" ht="15" hidden="false" customHeight="true" outlineLevel="0" collapsed="false">
      <c r="A142" s="17"/>
      <c r="B142" s="17"/>
      <c r="C142" s="21" t="str">
        <f aca="false">IF(A142="","",IF(B142="","No PAN",IF(AND(LEN(B142)=10,ISNUMBER(--MID(B142,6,4)),NOT(ISNUMBER(--MID(B142,10,1))),NOT(ISNUMBER(--MID(B142,1,1)))),"Valid","Invalid format")))</f>
        <v/>
      </c>
      <c r="D142" s="21" t="str">
        <f aca="false">IF(A142="","",IF(C142&lt;&gt;"Valid","No valid PAN",IF(OR(UPPER(MID(B142,4,1))="P",UPPER(MID(B142,4,1))="H"),"Individual/HUF","Others")))</f>
        <v/>
      </c>
      <c r="E142" s="17"/>
      <c r="F142" s="17"/>
    </row>
    <row r="143" customFormat="false" ht="15" hidden="false" customHeight="true" outlineLevel="0" collapsed="false">
      <c r="A143" s="17"/>
      <c r="B143" s="17"/>
      <c r="C143" s="21" t="str">
        <f aca="false">IF(A143="","",IF(B143="","No PAN",IF(AND(LEN(B143)=10,ISNUMBER(--MID(B143,6,4)),NOT(ISNUMBER(--MID(B143,10,1))),NOT(ISNUMBER(--MID(B143,1,1)))),"Valid","Invalid format")))</f>
        <v/>
      </c>
      <c r="D143" s="21" t="str">
        <f aca="false">IF(A143="","",IF(C143&lt;&gt;"Valid","No valid PAN",IF(OR(UPPER(MID(B143,4,1))="P",UPPER(MID(B143,4,1))="H"),"Individual/HUF","Others")))</f>
        <v/>
      </c>
      <c r="E143" s="17"/>
      <c r="F143" s="17"/>
    </row>
    <row r="144" customFormat="false" ht="15" hidden="false" customHeight="true" outlineLevel="0" collapsed="false">
      <c r="A144" s="17"/>
      <c r="B144" s="17"/>
      <c r="C144" s="21" t="str">
        <f aca="false">IF(A144="","",IF(B144="","No PAN",IF(AND(LEN(B144)=10,ISNUMBER(--MID(B144,6,4)),NOT(ISNUMBER(--MID(B144,10,1))),NOT(ISNUMBER(--MID(B144,1,1)))),"Valid","Invalid format")))</f>
        <v/>
      </c>
      <c r="D144" s="21" t="str">
        <f aca="false">IF(A144="","",IF(C144&lt;&gt;"Valid","No valid PAN",IF(OR(UPPER(MID(B144,4,1))="P",UPPER(MID(B144,4,1))="H"),"Individual/HUF","Others")))</f>
        <v/>
      </c>
      <c r="E144" s="17"/>
      <c r="F144" s="17"/>
    </row>
    <row r="145" customFormat="false" ht="15" hidden="false" customHeight="true" outlineLevel="0" collapsed="false">
      <c r="A145" s="17"/>
      <c r="B145" s="17"/>
      <c r="C145" s="21" t="str">
        <f aca="false">IF(A145="","",IF(B145="","No PAN",IF(AND(LEN(B145)=10,ISNUMBER(--MID(B145,6,4)),NOT(ISNUMBER(--MID(B145,10,1))),NOT(ISNUMBER(--MID(B145,1,1)))),"Valid","Invalid format")))</f>
        <v/>
      </c>
      <c r="D145" s="21" t="str">
        <f aca="false">IF(A145="","",IF(C145&lt;&gt;"Valid","No valid PAN",IF(OR(UPPER(MID(B145,4,1))="P",UPPER(MID(B145,4,1))="H"),"Individual/HUF","Others")))</f>
        <v/>
      </c>
      <c r="E145" s="17"/>
      <c r="F145" s="17"/>
    </row>
    <row r="146" customFormat="false" ht="15" hidden="false" customHeight="true" outlineLevel="0" collapsed="false">
      <c r="A146" s="17"/>
      <c r="B146" s="17"/>
      <c r="C146" s="21" t="str">
        <f aca="false">IF(A146="","",IF(B146="","No PAN",IF(AND(LEN(B146)=10,ISNUMBER(--MID(B146,6,4)),NOT(ISNUMBER(--MID(B146,10,1))),NOT(ISNUMBER(--MID(B146,1,1)))),"Valid","Invalid format")))</f>
        <v/>
      </c>
      <c r="D146" s="21" t="str">
        <f aca="false">IF(A146="","",IF(C146&lt;&gt;"Valid","No valid PAN",IF(OR(UPPER(MID(B146,4,1))="P",UPPER(MID(B146,4,1))="H"),"Individual/HUF","Others")))</f>
        <v/>
      </c>
      <c r="E146" s="17"/>
      <c r="F146" s="17"/>
    </row>
    <row r="147" customFormat="false" ht="15" hidden="false" customHeight="true" outlineLevel="0" collapsed="false">
      <c r="A147" s="17"/>
      <c r="B147" s="17"/>
      <c r="C147" s="21" t="str">
        <f aca="false">IF(A147="","",IF(B147="","No PAN",IF(AND(LEN(B147)=10,ISNUMBER(--MID(B147,6,4)),NOT(ISNUMBER(--MID(B147,10,1))),NOT(ISNUMBER(--MID(B147,1,1)))),"Valid","Invalid format")))</f>
        <v/>
      </c>
      <c r="D147" s="21" t="str">
        <f aca="false">IF(A147="","",IF(C147&lt;&gt;"Valid","No valid PAN",IF(OR(UPPER(MID(B147,4,1))="P",UPPER(MID(B147,4,1))="H"),"Individual/HUF","Others")))</f>
        <v/>
      </c>
      <c r="E147" s="17"/>
      <c r="F147" s="17"/>
    </row>
    <row r="148" customFormat="false" ht="15" hidden="false" customHeight="true" outlineLevel="0" collapsed="false">
      <c r="A148" s="17"/>
      <c r="B148" s="17"/>
      <c r="C148" s="21" t="str">
        <f aca="false">IF(A148="","",IF(B148="","No PAN",IF(AND(LEN(B148)=10,ISNUMBER(--MID(B148,6,4)),NOT(ISNUMBER(--MID(B148,10,1))),NOT(ISNUMBER(--MID(B148,1,1)))),"Valid","Invalid format")))</f>
        <v/>
      </c>
      <c r="D148" s="21" t="str">
        <f aca="false">IF(A148="","",IF(C148&lt;&gt;"Valid","No valid PAN",IF(OR(UPPER(MID(B148,4,1))="P",UPPER(MID(B148,4,1))="H"),"Individual/HUF","Others")))</f>
        <v/>
      </c>
      <c r="E148" s="17"/>
      <c r="F148" s="17"/>
    </row>
    <row r="149" customFormat="false" ht="15" hidden="false" customHeight="true" outlineLevel="0" collapsed="false">
      <c r="A149" s="17"/>
      <c r="B149" s="17"/>
      <c r="C149" s="21" t="str">
        <f aca="false">IF(A149="","",IF(B149="","No PAN",IF(AND(LEN(B149)=10,ISNUMBER(--MID(B149,6,4)),NOT(ISNUMBER(--MID(B149,10,1))),NOT(ISNUMBER(--MID(B149,1,1)))),"Valid","Invalid format")))</f>
        <v/>
      </c>
      <c r="D149" s="21" t="str">
        <f aca="false">IF(A149="","",IF(C149&lt;&gt;"Valid","No valid PAN",IF(OR(UPPER(MID(B149,4,1))="P",UPPER(MID(B149,4,1))="H"),"Individual/HUF","Others")))</f>
        <v/>
      </c>
      <c r="E149" s="17"/>
      <c r="F149" s="17"/>
    </row>
    <row r="150" customFormat="false" ht="15" hidden="false" customHeight="true" outlineLevel="0" collapsed="false">
      <c r="A150" s="17"/>
      <c r="B150" s="17"/>
      <c r="C150" s="21" t="str">
        <f aca="false">IF(A150="","",IF(B150="","No PAN",IF(AND(LEN(B150)=10,ISNUMBER(--MID(B150,6,4)),NOT(ISNUMBER(--MID(B150,10,1))),NOT(ISNUMBER(--MID(B150,1,1)))),"Valid","Invalid format")))</f>
        <v/>
      </c>
      <c r="D150" s="21" t="str">
        <f aca="false">IF(A150="","",IF(C150&lt;&gt;"Valid","No valid PAN",IF(OR(UPPER(MID(B150,4,1))="P",UPPER(MID(B150,4,1))="H"),"Individual/HUF","Others")))</f>
        <v/>
      </c>
      <c r="E150" s="17"/>
      <c r="F150" s="17"/>
    </row>
    <row r="151" customFormat="false" ht="15" hidden="false" customHeight="true" outlineLevel="0" collapsed="false">
      <c r="A151" s="17"/>
      <c r="B151" s="17"/>
      <c r="C151" s="21" t="str">
        <f aca="false">IF(A151="","",IF(B151="","No PAN",IF(AND(LEN(B151)=10,ISNUMBER(--MID(B151,6,4)),NOT(ISNUMBER(--MID(B151,10,1))),NOT(ISNUMBER(--MID(B151,1,1)))),"Valid","Invalid format")))</f>
        <v/>
      </c>
      <c r="D151" s="21" t="str">
        <f aca="false">IF(A151="","",IF(C151&lt;&gt;"Valid","No valid PAN",IF(OR(UPPER(MID(B151,4,1))="P",UPPER(MID(B151,4,1))="H"),"Individual/HUF","Others")))</f>
        <v/>
      </c>
      <c r="E151" s="17"/>
      <c r="F151" s="17"/>
    </row>
    <row r="152" customFormat="false" ht="15" hidden="false" customHeight="true" outlineLevel="0" collapsed="false">
      <c r="A152" s="17"/>
      <c r="B152" s="17"/>
      <c r="C152" s="21" t="str">
        <f aca="false">IF(A152="","",IF(B152="","No PAN",IF(AND(LEN(B152)=10,ISNUMBER(--MID(B152,6,4)),NOT(ISNUMBER(--MID(B152,10,1))),NOT(ISNUMBER(--MID(B152,1,1)))),"Valid","Invalid format")))</f>
        <v/>
      </c>
      <c r="D152" s="21" t="str">
        <f aca="false">IF(A152="","",IF(C152&lt;&gt;"Valid","No valid PAN",IF(OR(UPPER(MID(B152,4,1))="P",UPPER(MID(B152,4,1))="H"),"Individual/HUF","Others")))</f>
        <v/>
      </c>
      <c r="E152" s="17"/>
      <c r="F152" s="17"/>
    </row>
    <row r="153" customFormat="false" ht="15" hidden="false" customHeight="true" outlineLevel="0" collapsed="false">
      <c r="A153" s="17"/>
      <c r="B153" s="17"/>
      <c r="C153" s="21" t="str">
        <f aca="false">IF(A153="","",IF(B153="","No PAN",IF(AND(LEN(B153)=10,ISNUMBER(--MID(B153,6,4)),NOT(ISNUMBER(--MID(B153,10,1))),NOT(ISNUMBER(--MID(B153,1,1)))),"Valid","Invalid format")))</f>
        <v/>
      </c>
      <c r="D153" s="21" t="str">
        <f aca="false">IF(A153="","",IF(C153&lt;&gt;"Valid","No valid PAN",IF(OR(UPPER(MID(B153,4,1))="P",UPPER(MID(B153,4,1))="H"),"Individual/HUF","Others")))</f>
        <v/>
      </c>
      <c r="E153" s="17"/>
      <c r="F153" s="17"/>
    </row>
    <row r="154" customFormat="false" ht="15" hidden="false" customHeight="true" outlineLevel="0" collapsed="false">
      <c r="A154" s="17"/>
      <c r="B154" s="17"/>
      <c r="C154" s="21" t="str">
        <f aca="false">IF(A154="","",IF(B154="","No PAN",IF(AND(LEN(B154)=10,ISNUMBER(--MID(B154,6,4)),NOT(ISNUMBER(--MID(B154,10,1))),NOT(ISNUMBER(--MID(B154,1,1)))),"Valid","Invalid format")))</f>
        <v/>
      </c>
      <c r="D154" s="21" t="str">
        <f aca="false">IF(A154="","",IF(C154&lt;&gt;"Valid","No valid PAN",IF(OR(UPPER(MID(B154,4,1))="P",UPPER(MID(B154,4,1))="H"),"Individual/HUF","Others")))</f>
        <v/>
      </c>
      <c r="E154" s="17"/>
      <c r="F154" s="17"/>
    </row>
    <row r="155" customFormat="false" ht="15" hidden="false" customHeight="true" outlineLevel="0" collapsed="false">
      <c r="A155" s="17"/>
      <c r="B155" s="17"/>
      <c r="C155" s="21" t="str">
        <f aca="false">IF(A155="","",IF(B155="","No PAN",IF(AND(LEN(B155)=10,ISNUMBER(--MID(B155,6,4)),NOT(ISNUMBER(--MID(B155,10,1))),NOT(ISNUMBER(--MID(B155,1,1)))),"Valid","Invalid format")))</f>
        <v/>
      </c>
      <c r="D155" s="21" t="str">
        <f aca="false">IF(A155="","",IF(C155&lt;&gt;"Valid","No valid PAN",IF(OR(UPPER(MID(B155,4,1))="P",UPPER(MID(B155,4,1))="H"),"Individual/HUF","Others")))</f>
        <v/>
      </c>
      <c r="E155" s="17"/>
      <c r="F155" s="17"/>
    </row>
    <row r="156" customFormat="false" ht="15" hidden="false" customHeight="true" outlineLevel="0" collapsed="false">
      <c r="A156" s="17"/>
      <c r="B156" s="17"/>
      <c r="C156" s="21" t="str">
        <f aca="false">IF(A156="","",IF(B156="","No PAN",IF(AND(LEN(B156)=10,ISNUMBER(--MID(B156,6,4)),NOT(ISNUMBER(--MID(B156,10,1))),NOT(ISNUMBER(--MID(B156,1,1)))),"Valid","Invalid format")))</f>
        <v/>
      </c>
      <c r="D156" s="21" t="str">
        <f aca="false">IF(A156="","",IF(C156&lt;&gt;"Valid","No valid PAN",IF(OR(UPPER(MID(B156,4,1))="P",UPPER(MID(B156,4,1))="H"),"Individual/HUF","Others")))</f>
        <v/>
      </c>
      <c r="E156" s="17"/>
      <c r="F156" s="17"/>
    </row>
    <row r="157" customFormat="false" ht="15" hidden="false" customHeight="true" outlineLevel="0" collapsed="false">
      <c r="A157" s="17"/>
      <c r="B157" s="17"/>
      <c r="C157" s="21" t="str">
        <f aca="false">IF(A157="","",IF(B157="","No PAN",IF(AND(LEN(B157)=10,ISNUMBER(--MID(B157,6,4)),NOT(ISNUMBER(--MID(B157,10,1))),NOT(ISNUMBER(--MID(B157,1,1)))),"Valid","Invalid format")))</f>
        <v/>
      </c>
      <c r="D157" s="21" t="str">
        <f aca="false">IF(A157="","",IF(C157&lt;&gt;"Valid","No valid PAN",IF(OR(UPPER(MID(B157,4,1))="P",UPPER(MID(B157,4,1))="H"),"Individual/HUF","Others")))</f>
        <v/>
      </c>
      <c r="E157" s="17"/>
      <c r="F157" s="17"/>
    </row>
    <row r="158" customFormat="false" ht="15" hidden="false" customHeight="true" outlineLevel="0" collapsed="false">
      <c r="A158" s="17"/>
      <c r="B158" s="17"/>
      <c r="C158" s="21" t="str">
        <f aca="false">IF(A158="","",IF(B158="","No PAN",IF(AND(LEN(B158)=10,ISNUMBER(--MID(B158,6,4)),NOT(ISNUMBER(--MID(B158,10,1))),NOT(ISNUMBER(--MID(B158,1,1)))),"Valid","Invalid format")))</f>
        <v/>
      </c>
      <c r="D158" s="21" t="str">
        <f aca="false">IF(A158="","",IF(C158&lt;&gt;"Valid","No valid PAN",IF(OR(UPPER(MID(B158,4,1))="P",UPPER(MID(B158,4,1))="H"),"Individual/HUF","Others")))</f>
        <v/>
      </c>
      <c r="E158" s="17"/>
      <c r="F158" s="17"/>
    </row>
    <row r="159" customFormat="false" ht="15" hidden="false" customHeight="true" outlineLevel="0" collapsed="false">
      <c r="A159" s="17"/>
      <c r="B159" s="17"/>
      <c r="C159" s="21" t="str">
        <f aca="false">IF(A159="","",IF(B159="","No PAN",IF(AND(LEN(B159)=10,ISNUMBER(--MID(B159,6,4)),NOT(ISNUMBER(--MID(B159,10,1))),NOT(ISNUMBER(--MID(B159,1,1)))),"Valid","Invalid format")))</f>
        <v/>
      </c>
      <c r="D159" s="21" t="str">
        <f aca="false">IF(A159="","",IF(C159&lt;&gt;"Valid","No valid PAN",IF(OR(UPPER(MID(B159,4,1))="P",UPPER(MID(B159,4,1))="H"),"Individual/HUF","Others")))</f>
        <v/>
      </c>
      <c r="E159" s="17"/>
      <c r="F159" s="17"/>
    </row>
    <row r="160" customFormat="false" ht="15" hidden="false" customHeight="true" outlineLevel="0" collapsed="false">
      <c r="A160" s="17"/>
      <c r="B160" s="17"/>
      <c r="C160" s="21" t="str">
        <f aca="false">IF(A160="","",IF(B160="","No PAN",IF(AND(LEN(B160)=10,ISNUMBER(--MID(B160,6,4)),NOT(ISNUMBER(--MID(B160,10,1))),NOT(ISNUMBER(--MID(B160,1,1)))),"Valid","Invalid format")))</f>
        <v/>
      </c>
      <c r="D160" s="21" t="str">
        <f aca="false">IF(A160="","",IF(C160&lt;&gt;"Valid","No valid PAN",IF(OR(UPPER(MID(B160,4,1))="P",UPPER(MID(B160,4,1))="H"),"Individual/HUF","Others")))</f>
        <v/>
      </c>
      <c r="E160" s="17"/>
      <c r="F160" s="17"/>
    </row>
    <row r="161" customFormat="false" ht="15" hidden="false" customHeight="true" outlineLevel="0" collapsed="false">
      <c r="A161" s="17"/>
      <c r="B161" s="17"/>
      <c r="C161" s="21" t="str">
        <f aca="false">IF(A161="","",IF(B161="","No PAN",IF(AND(LEN(B161)=10,ISNUMBER(--MID(B161,6,4)),NOT(ISNUMBER(--MID(B161,10,1))),NOT(ISNUMBER(--MID(B161,1,1)))),"Valid","Invalid format")))</f>
        <v/>
      </c>
      <c r="D161" s="21" t="str">
        <f aca="false">IF(A161="","",IF(C161&lt;&gt;"Valid","No valid PAN",IF(OR(UPPER(MID(B161,4,1))="P",UPPER(MID(B161,4,1))="H"),"Individual/HUF","Others")))</f>
        <v/>
      </c>
      <c r="E161" s="17"/>
      <c r="F161" s="17"/>
    </row>
    <row r="162" customFormat="false" ht="15" hidden="false" customHeight="true" outlineLevel="0" collapsed="false">
      <c r="A162" s="17"/>
      <c r="B162" s="17"/>
      <c r="C162" s="21" t="str">
        <f aca="false">IF(A162="","",IF(B162="","No PAN",IF(AND(LEN(B162)=10,ISNUMBER(--MID(B162,6,4)),NOT(ISNUMBER(--MID(B162,10,1))),NOT(ISNUMBER(--MID(B162,1,1)))),"Valid","Invalid format")))</f>
        <v/>
      </c>
      <c r="D162" s="21" t="str">
        <f aca="false">IF(A162="","",IF(C162&lt;&gt;"Valid","No valid PAN",IF(OR(UPPER(MID(B162,4,1))="P",UPPER(MID(B162,4,1))="H"),"Individual/HUF","Others")))</f>
        <v/>
      </c>
      <c r="E162" s="17"/>
      <c r="F162" s="17"/>
    </row>
    <row r="163" customFormat="false" ht="15" hidden="false" customHeight="true" outlineLevel="0" collapsed="false">
      <c r="A163" s="17"/>
      <c r="B163" s="17"/>
      <c r="C163" s="21" t="str">
        <f aca="false">IF(A163="","",IF(B163="","No PAN",IF(AND(LEN(B163)=10,ISNUMBER(--MID(B163,6,4)),NOT(ISNUMBER(--MID(B163,10,1))),NOT(ISNUMBER(--MID(B163,1,1)))),"Valid","Invalid format")))</f>
        <v/>
      </c>
      <c r="D163" s="21" t="str">
        <f aca="false">IF(A163="","",IF(C163&lt;&gt;"Valid","No valid PAN",IF(OR(UPPER(MID(B163,4,1))="P",UPPER(MID(B163,4,1))="H"),"Individual/HUF","Others")))</f>
        <v/>
      </c>
      <c r="E163" s="17"/>
      <c r="F163" s="17"/>
    </row>
    <row r="164" customFormat="false" ht="15" hidden="false" customHeight="true" outlineLevel="0" collapsed="false">
      <c r="A164" s="17"/>
      <c r="B164" s="17"/>
      <c r="C164" s="21" t="str">
        <f aca="false">IF(A164="","",IF(B164="","No PAN",IF(AND(LEN(B164)=10,ISNUMBER(--MID(B164,6,4)),NOT(ISNUMBER(--MID(B164,10,1))),NOT(ISNUMBER(--MID(B164,1,1)))),"Valid","Invalid format")))</f>
        <v/>
      </c>
      <c r="D164" s="21" t="str">
        <f aca="false">IF(A164="","",IF(C164&lt;&gt;"Valid","No valid PAN",IF(OR(UPPER(MID(B164,4,1))="P",UPPER(MID(B164,4,1))="H"),"Individual/HUF","Others")))</f>
        <v/>
      </c>
      <c r="E164" s="17"/>
      <c r="F164" s="17"/>
    </row>
    <row r="165" customFormat="false" ht="15" hidden="false" customHeight="true" outlineLevel="0" collapsed="false">
      <c r="A165" s="17"/>
      <c r="B165" s="17"/>
      <c r="C165" s="21" t="str">
        <f aca="false">IF(A165="","",IF(B165="","No PAN",IF(AND(LEN(B165)=10,ISNUMBER(--MID(B165,6,4)),NOT(ISNUMBER(--MID(B165,10,1))),NOT(ISNUMBER(--MID(B165,1,1)))),"Valid","Invalid format")))</f>
        <v/>
      </c>
      <c r="D165" s="21" t="str">
        <f aca="false">IF(A165="","",IF(C165&lt;&gt;"Valid","No valid PAN",IF(OR(UPPER(MID(B165,4,1))="P",UPPER(MID(B165,4,1))="H"),"Individual/HUF","Others")))</f>
        <v/>
      </c>
      <c r="E165" s="17"/>
      <c r="F165" s="17"/>
    </row>
    <row r="166" customFormat="false" ht="15" hidden="false" customHeight="true" outlineLevel="0" collapsed="false">
      <c r="A166" s="17"/>
      <c r="B166" s="17"/>
      <c r="C166" s="21" t="str">
        <f aca="false">IF(A166="","",IF(B166="","No PAN",IF(AND(LEN(B166)=10,ISNUMBER(--MID(B166,6,4)),NOT(ISNUMBER(--MID(B166,10,1))),NOT(ISNUMBER(--MID(B166,1,1)))),"Valid","Invalid format")))</f>
        <v/>
      </c>
      <c r="D166" s="21" t="str">
        <f aca="false">IF(A166="","",IF(C166&lt;&gt;"Valid","No valid PAN",IF(OR(UPPER(MID(B166,4,1))="P",UPPER(MID(B166,4,1))="H"),"Individual/HUF","Others")))</f>
        <v/>
      </c>
      <c r="E166" s="17"/>
      <c r="F166" s="17"/>
    </row>
    <row r="167" customFormat="false" ht="15" hidden="false" customHeight="true" outlineLevel="0" collapsed="false">
      <c r="A167" s="17"/>
      <c r="B167" s="17"/>
      <c r="C167" s="21" t="str">
        <f aca="false">IF(A167="","",IF(B167="","No PAN",IF(AND(LEN(B167)=10,ISNUMBER(--MID(B167,6,4)),NOT(ISNUMBER(--MID(B167,10,1))),NOT(ISNUMBER(--MID(B167,1,1)))),"Valid","Invalid format")))</f>
        <v/>
      </c>
      <c r="D167" s="21" t="str">
        <f aca="false">IF(A167="","",IF(C167&lt;&gt;"Valid","No valid PAN",IF(OR(UPPER(MID(B167,4,1))="P",UPPER(MID(B167,4,1))="H"),"Individual/HUF","Others")))</f>
        <v/>
      </c>
      <c r="E167" s="17"/>
      <c r="F167" s="17"/>
    </row>
    <row r="168" customFormat="false" ht="15" hidden="false" customHeight="true" outlineLevel="0" collapsed="false">
      <c r="A168" s="17"/>
      <c r="B168" s="17"/>
      <c r="C168" s="21" t="str">
        <f aca="false">IF(A168="","",IF(B168="","No PAN",IF(AND(LEN(B168)=10,ISNUMBER(--MID(B168,6,4)),NOT(ISNUMBER(--MID(B168,10,1))),NOT(ISNUMBER(--MID(B168,1,1)))),"Valid","Invalid format")))</f>
        <v/>
      </c>
      <c r="D168" s="21" t="str">
        <f aca="false">IF(A168="","",IF(C168&lt;&gt;"Valid","No valid PAN",IF(OR(UPPER(MID(B168,4,1))="P",UPPER(MID(B168,4,1))="H"),"Individual/HUF","Others")))</f>
        <v/>
      </c>
      <c r="E168" s="17"/>
      <c r="F168" s="17"/>
    </row>
    <row r="169" customFormat="false" ht="15" hidden="false" customHeight="true" outlineLevel="0" collapsed="false">
      <c r="A169" s="17"/>
      <c r="B169" s="17"/>
      <c r="C169" s="21" t="str">
        <f aca="false">IF(A169="","",IF(B169="","No PAN",IF(AND(LEN(B169)=10,ISNUMBER(--MID(B169,6,4)),NOT(ISNUMBER(--MID(B169,10,1))),NOT(ISNUMBER(--MID(B169,1,1)))),"Valid","Invalid format")))</f>
        <v/>
      </c>
      <c r="D169" s="21" t="str">
        <f aca="false">IF(A169="","",IF(C169&lt;&gt;"Valid","No valid PAN",IF(OR(UPPER(MID(B169,4,1))="P",UPPER(MID(B169,4,1))="H"),"Individual/HUF","Others")))</f>
        <v/>
      </c>
      <c r="E169" s="17"/>
      <c r="F169" s="17"/>
    </row>
    <row r="170" customFormat="false" ht="15" hidden="false" customHeight="true" outlineLevel="0" collapsed="false">
      <c r="A170" s="17"/>
      <c r="B170" s="17"/>
      <c r="C170" s="21" t="str">
        <f aca="false">IF(A170="","",IF(B170="","No PAN",IF(AND(LEN(B170)=10,ISNUMBER(--MID(B170,6,4)),NOT(ISNUMBER(--MID(B170,10,1))),NOT(ISNUMBER(--MID(B170,1,1)))),"Valid","Invalid format")))</f>
        <v/>
      </c>
      <c r="D170" s="21" t="str">
        <f aca="false">IF(A170="","",IF(C170&lt;&gt;"Valid","No valid PAN",IF(OR(UPPER(MID(B170,4,1))="P",UPPER(MID(B170,4,1))="H"),"Individual/HUF","Others")))</f>
        <v/>
      </c>
      <c r="E170" s="17"/>
      <c r="F170" s="17"/>
    </row>
    <row r="171" customFormat="false" ht="15" hidden="false" customHeight="true" outlineLevel="0" collapsed="false">
      <c r="A171" s="17"/>
      <c r="B171" s="17"/>
      <c r="C171" s="21" t="str">
        <f aca="false">IF(A171="","",IF(B171="","No PAN",IF(AND(LEN(B171)=10,ISNUMBER(--MID(B171,6,4)),NOT(ISNUMBER(--MID(B171,10,1))),NOT(ISNUMBER(--MID(B171,1,1)))),"Valid","Invalid format")))</f>
        <v/>
      </c>
      <c r="D171" s="21" t="str">
        <f aca="false">IF(A171="","",IF(C171&lt;&gt;"Valid","No valid PAN",IF(OR(UPPER(MID(B171,4,1))="P",UPPER(MID(B171,4,1))="H"),"Individual/HUF","Others")))</f>
        <v/>
      </c>
      <c r="E171" s="17"/>
      <c r="F171" s="17"/>
    </row>
    <row r="172" customFormat="false" ht="15" hidden="false" customHeight="true" outlineLevel="0" collapsed="false">
      <c r="A172" s="17"/>
      <c r="B172" s="17"/>
      <c r="C172" s="21" t="str">
        <f aca="false">IF(A172="","",IF(B172="","No PAN",IF(AND(LEN(B172)=10,ISNUMBER(--MID(B172,6,4)),NOT(ISNUMBER(--MID(B172,10,1))),NOT(ISNUMBER(--MID(B172,1,1)))),"Valid","Invalid format")))</f>
        <v/>
      </c>
      <c r="D172" s="21" t="str">
        <f aca="false">IF(A172="","",IF(C172&lt;&gt;"Valid","No valid PAN",IF(OR(UPPER(MID(B172,4,1))="P",UPPER(MID(B172,4,1))="H"),"Individual/HUF","Others")))</f>
        <v/>
      </c>
      <c r="E172" s="17"/>
      <c r="F172" s="17"/>
    </row>
    <row r="173" customFormat="false" ht="15" hidden="false" customHeight="true" outlineLevel="0" collapsed="false">
      <c r="A173" s="17"/>
      <c r="B173" s="17"/>
      <c r="C173" s="21" t="str">
        <f aca="false">IF(A173="","",IF(B173="","No PAN",IF(AND(LEN(B173)=10,ISNUMBER(--MID(B173,6,4)),NOT(ISNUMBER(--MID(B173,10,1))),NOT(ISNUMBER(--MID(B173,1,1)))),"Valid","Invalid format")))</f>
        <v/>
      </c>
      <c r="D173" s="21" t="str">
        <f aca="false">IF(A173="","",IF(C173&lt;&gt;"Valid","No valid PAN",IF(OR(UPPER(MID(B173,4,1))="P",UPPER(MID(B173,4,1))="H"),"Individual/HUF","Others")))</f>
        <v/>
      </c>
      <c r="E173" s="17"/>
      <c r="F173" s="17"/>
    </row>
    <row r="174" customFormat="false" ht="15" hidden="false" customHeight="true" outlineLevel="0" collapsed="false">
      <c r="A174" s="17"/>
      <c r="B174" s="17"/>
      <c r="C174" s="21" t="str">
        <f aca="false">IF(A174="","",IF(B174="","No PAN",IF(AND(LEN(B174)=10,ISNUMBER(--MID(B174,6,4)),NOT(ISNUMBER(--MID(B174,10,1))),NOT(ISNUMBER(--MID(B174,1,1)))),"Valid","Invalid format")))</f>
        <v/>
      </c>
      <c r="D174" s="21" t="str">
        <f aca="false">IF(A174="","",IF(C174&lt;&gt;"Valid","No valid PAN",IF(OR(UPPER(MID(B174,4,1))="P",UPPER(MID(B174,4,1))="H"),"Individual/HUF","Others")))</f>
        <v/>
      </c>
      <c r="E174" s="17"/>
      <c r="F174" s="17"/>
    </row>
    <row r="175" customFormat="false" ht="15" hidden="false" customHeight="true" outlineLevel="0" collapsed="false">
      <c r="A175" s="17"/>
      <c r="B175" s="17"/>
      <c r="C175" s="21" t="str">
        <f aca="false">IF(A175="","",IF(B175="","No PAN",IF(AND(LEN(B175)=10,ISNUMBER(--MID(B175,6,4)),NOT(ISNUMBER(--MID(B175,10,1))),NOT(ISNUMBER(--MID(B175,1,1)))),"Valid","Invalid format")))</f>
        <v/>
      </c>
      <c r="D175" s="21" t="str">
        <f aca="false">IF(A175="","",IF(C175&lt;&gt;"Valid","No valid PAN",IF(OR(UPPER(MID(B175,4,1))="P",UPPER(MID(B175,4,1))="H"),"Individual/HUF","Others")))</f>
        <v/>
      </c>
      <c r="E175" s="17"/>
      <c r="F175" s="17"/>
    </row>
    <row r="176" customFormat="false" ht="15" hidden="false" customHeight="true" outlineLevel="0" collapsed="false">
      <c r="A176" s="17"/>
      <c r="B176" s="17"/>
      <c r="C176" s="21" t="str">
        <f aca="false">IF(A176="","",IF(B176="","No PAN",IF(AND(LEN(B176)=10,ISNUMBER(--MID(B176,6,4)),NOT(ISNUMBER(--MID(B176,10,1))),NOT(ISNUMBER(--MID(B176,1,1)))),"Valid","Invalid format")))</f>
        <v/>
      </c>
      <c r="D176" s="21" t="str">
        <f aca="false">IF(A176="","",IF(C176&lt;&gt;"Valid","No valid PAN",IF(OR(UPPER(MID(B176,4,1))="P",UPPER(MID(B176,4,1))="H"),"Individual/HUF","Others")))</f>
        <v/>
      </c>
      <c r="E176" s="17"/>
      <c r="F176" s="17"/>
    </row>
    <row r="177" customFormat="false" ht="15" hidden="false" customHeight="true" outlineLevel="0" collapsed="false">
      <c r="A177" s="17"/>
      <c r="B177" s="17"/>
      <c r="C177" s="21" t="str">
        <f aca="false">IF(A177="","",IF(B177="","No PAN",IF(AND(LEN(B177)=10,ISNUMBER(--MID(B177,6,4)),NOT(ISNUMBER(--MID(B177,10,1))),NOT(ISNUMBER(--MID(B177,1,1)))),"Valid","Invalid format")))</f>
        <v/>
      </c>
      <c r="D177" s="21" t="str">
        <f aca="false">IF(A177="","",IF(C177&lt;&gt;"Valid","No valid PAN",IF(OR(UPPER(MID(B177,4,1))="P",UPPER(MID(B177,4,1))="H"),"Individual/HUF","Others")))</f>
        <v/>
      </c>
      <c r="E177" s="17"/>
      <c r="F177" s="17"/>
    </row>
    <row r="178" customFormat="false" ht="15" hidden="false" customHeight="true" outlineLevel="0" collapsed="false">
      <c r="A178" s="17"/>
      <c r="B178" s="17"/>
      <c r="C178" s="21" t="str">
        <f aca="false">IF(A178="","",IF(B178="","No PAN",IF(AND(LEN(B178)=10,ISNUMBER(--MID(B178,6,4)),NOT(ISNUMBER(--MID(B178,10,1))),NOT(ISNUMBER(--MID(B178,1,1)))),"Valid","Invalid format")))</f>
        <v/>
      </c>
      <c r="D178" s="21" t="str">
        <f aca="false">IF(A178="","",IF(C178&lt;&gt;"Valid","No valid PAN",IF(OR(UPPER(MID(B178,4,1))="P",UPPER(MID(B178,4,1))="H"),"Individual/HUF","Others")))</f>
        <v/>
      </c>
      <c r="E178" s="17"/>
      <c r="F178" s="17"/>
    </row>
    <row r="179" customFormat="false" ht="15" hidden="false" customHeight="true" outlineLevel="0" collapsed="false">
      <c r="A179" s="17"/>
      <c r="B179" s="17"/>
      <c r="C179" s="21" t="str">
        <f aca="false">IF(A179="","",IF(B179="","No PAN",IF(AND(LEN(B179)=10,ISNUMBER(--MID(B179,6,4)),NOT(ISNUMBER(--MID(B179,10,1))),NOT(ISNUMBER(--MID(B179,1,1)))),"Valid","Invalid format")))</f>
        <v/>
      </c>
      <c r="D179" s="21" t="str">
        <f aca="false">IF(A179="","",IF(C179&lt;&gt;"Valid","No valid PAN",IF(OR(UPPER(MID(B179,4,1))="P",UPPER(MID(B179,4,1))="H"),"Individual/HUF","Others")))</f>
        <v/>
      </c>
      <c r="E179" s="17"/>
      <c r="F179" s="17"/>
    </row>
    <row r="180" customFormat="false" ht="15" hidden="false" customHeight="true" outlineLevel="0" collapsed="false">
      <c r="A180" s="17"/>
      <c r="B180" s="17"/>
      <c r="C180" s="21" t="str">
        <f aca="false">IF(A180="","",IF(B180="","No PAN",IF(AND(LEN(B180)=10,ISNUMBER(--MID(B180,6,4)),NOT(ISNUMBER(--MID(B180,10,1))),NOT(ISNUMBER(--MID(B180,1,1)))),"Valid","Invalid format")))</f>
        <v/>
      </c>
      <c r="D180" s="21" t="str">
        <f aca="false">IF(A180="","",IF(C180&lt;&gt;"Valid","No valid PAN",IF(OR(UPPER(MID(B180,4,1))="P",UPPER(MID(B180,4,1))="H"),"Individual/HUF","Others")))</f>
        <v/>
      </c>
      <c r="E180" s="17"/>
      <c r="F180" s="17"/>
    </row>
    <row r="181" customFormat="false" ht="15" hidden="false" customHeight="true" outlineLevel="0" collapsed="false">
      <c r="A181" s="17"/>
      <c r="B181" s="17"/>
      <c r="C181" s="21" t="str">
        <f aca="false">IF(A181="","",IF(B181="","No PAN",IF(AND(LEN(B181)=10,ISNUMBER(--MID(B181,6,4)),NOT(ISNUMBER(--MID(B181,10,1))),NOT(ISNUMBER(--MID(B181,1,1)))),"Valid","Invalid format")))</f>
        <v/>
      </c>
      <c r="D181" s="21" t="str">
        <f aca="false">IF(A181="","",IF(C181&lt;&gt;"Valid","No valid PAN",IF(OR(UPPER(MID(B181,4,1))="P",UPPER(MID(B181,4,1))="H"),"Individual/HUF","Others")))</f>
        <v/>
      </c>
      <c r="E181" s="17"/>
      <c r="F181" s="17"/>
    </row>
    <row r="182" customFormat="false" ht="15" hidden="false" customHeight="true" outlineLevel="0" collapsed="false">
      <c r="A182" s="17"/>
      <c r="B182" s="17"/>
      <c r="C182" s="21" t="str">
        <f aca="false">IF(A182="","",IF(B182="","No PAN",IF(AND(LEN(B182)=10,ISNUMBER(--MID(B182,6,4)),NOT(ISNUMBER(--MID(B182,10,1))),NOT(ISNUMBER(--MID(B182,1,1)))),"Valid","Invalid format")))</f>
        <v/>
      </c>
      <c r="D182" s="21" t="str">
        <f aca="false">IF(A182="","",IF(C182&lt;&gt;"Valid","No valid PAN",IF(OR(UPPER(MID(B182,4,1))="P",UPPER(MID(B182,4,1))="H"),"Individual/HUF","Others")))</f>
        <v/>
      </c>
      <c r="E182" s="17"/>
      <c r="F182" s="17"/>
    </row>
    <row r="183" customFormat="false" ht="15" hidden="false" customHeight="true" outlineLevel="0" collapsed="false">
      <c r="A183" s="17"/>
      <c r="B183" s="17"/>
      <c r="C183" s="21" t="str">
        <f aca="false">IF(A183="","",IF(B183="","No PAN",IF(AND(LEN(B183)=10,ISNUMBER(--MID(B183,6,4)),NOT(ISNUMBER(--MID(B183,10,1))),NOT(ISNUMBER(--MID(B183,1,1)))),"Valid","Invalid format")))</f>
        <v/>
      </c>
      <c r="D183" s="21" t="str">
        <f aca="false">IF(A183="","",IF(C183&lt;&gt;"Valid","No valid PAN",IF(OR(UPPER(MID(B183,4,1))="P",UPPER(MID(B183,4,1))="H"),"Individual/HUF","Others")))</f>
        <v/>
      </c>
      <c r="E183" s="17"/>
      <c r="F183" s="17"/>
    </row>
    <row r="184" customFormat="false" ht="15" hidden="false" customHeight="true" outlineLevel="0" collapsed="false">
      <c r="A184" s="17"/>
      <c r="B184" s="17"/>
      <c r="C184" s="21" t="str">
        <f aca="false">IF(A184="","",IF(B184="","No PAN",IF(AND(LEN(B184)=10,ISNUMBER(--MID(B184,6,4)),NOT(ISNUMBER(--MID(B184,10,1))),NOT(ISNUMBER(--MID(B184,1,1)))),"Valid","Invalid format")))</f>
        <v/>
      </c>
      <c r="D184" s="21" t="str">
        <f aca="false">IF(A184="","",IF(C184&lt;&gt;"Valid","No valid PAN",IF(OR(UPPER(MID(B184,4,1))="P",UPPER(MID(B184,4,1))="H"),"Individual/HUF","Others")))</f>
        <v/>
      </c>
      <c r="E184" s="17"/>
      <c r="F184" s="17"/>
    </row>
    <row r="185" customFormat="false" ht="15" hidden="false" customHeight="true" outlineLevel="0" collapsed="false">
      <c r="A185" s="17"/>
      <c r="B185" s="17"/>
      <c r="C185" s="21" t="str">
        <f aca="false">IF(A185="","",IF(B185="","No PAN",IF(AND(LEN(B185)=10,ISNUMBER(--MID(B185,6,4)),NOT(ISNUMBER(--MID(B185,10,1))),NOT(ISNUMBER(--MID(B185,1,1)))),"Valid","Invalid format")))</f>
        <v/>
      </c>
      <c r="D185" s="21" t="str">
        <f aca="false">IF(A185="","",IF(C185&lt;&gt;"Valid","No valid PAN",IF(OR(UPPER(MID(B185,4,1))="P",UPPER(MID(B185,4,1))="H"),"Individual/HUF","Others")))</f>
        <v/>
      </c>
      <c r="E185" s="17"/>
      <c r="F185" s="17"/>
    </row>
    <row r="186" customFormat="false" ht="15" hidden="false" customHeight="true" outlineLevel="0" collapsed="false">
      <c r="A186" s="17"/>
      <c r="B186" s="17"/>
      <c r="C186" s="21" t="str">
        <f aca="false">IF(A186="","",IF(B186="","No PAN",IF(AND(LEN(B186)=10,ISNUMBER(--MID(B186,6,4)),NOT(ISNUMBER(--MID(B186,10,1))),NOT(ISNUMBER(--MID(B186,1,1)))),"Valid","Invalid format")))</f>
        <v/>
      </c>
      <c r="D186" s="21" t="str">
        <f aca="false">IF(A186="","",IF(C186&lt;&gt;"Valid","No valid PAN",IF(OR(UPPER(MID(B186,4,1))="P",UPPER(MID(B186,4,1))="H"),"Individual/HUF","Others")))</f>
        <v/>
      </c>
      <c r="E186" s="17"/>
      <c r="F186" s="17"/>
    </row>
    <row r="187" customFormat="false" ht="15" hidden="false" customHeight="true" outlineLevel="0" collapsed="false">
      <c r="A187" s="17"/>
      <c r="B187" s="17"/>
      <c r="C187" s="21" t="str">
        <f aca="false">IF(A187="","",IF(B187="","No PAN",IF(AND(LEN(B187)=10,ISNUMBER(--MID(B187,6,4)),NOT(ISNUMBER(--MID(B187,10,1))),NOT(ISNUMBER(--MID(B187,1,1)))),"Valid","Invalid format")))</f>
        <v/>
      </c>
      <c r="D187" s="21" t="str">
        <f aca="false">IF(A187="","",IF(C187&lt;&gt;"Valid","No valid PAN",IF(OR(UPPER(MID(B187,4,1))="P",UPPER(MID(B187,4,1))="H"),"Individual/HUF","Others")))</f>
        <v/>
      </c>
      <c r="E187" s="17"/>
      <c r="F187" s="17"/>
    </row>
    <row r="188" customFormat="false" ht="15" hidden="false" customHeight="true" outlineLevel="0" collapsed="false">
      <c r="A188" s="17"/>
      <c r="B188" s="17"/>
      <c r="C188" s="21" t="str">
        <f aca="false">IF(A188="","",IF(B188="","No PAN",IF(AND(LEN(B188)=10,ISNUMBER(--MID(B188,6,4)),NOT(ISNUMBER(--MID(B188,10,1))),NOT(ISNUMBER(--MID(B188,1,1)))),"Valid","Invalid format")))</f>
        <v/>
      </c>
      <c r="D188" s="21" t="str">
        <f aca="false">IF(A188="","",IF(C188&lt;&gt;"Valid","No valid PAN",IF(OR(UPPER(MID(B188,4,1))="P",UPPER(MID(B188,4,1))="H"),"Individual/HUF","Others")))</f>
        <v/>
      </c>
      <c r="E188" s="17"/>
      <c r="F188" s="17"/>
    </row>
    <row r="189" customFormat="false" ht="15" hidden="false" customHeight="true" outlineLevel="0" collapsed="false">
      <c r="A189" s="17"/>
      <c r="B189" s="17"/>
      <c r="C189" s="21" t="str">
        <f aca="false">IF(A189="","",IF(B189="","No PAN",IF(AND(LEN(B189)=10,ISNUMBER(--MID(B189,6,4)),NOT(ISNUMBER(--MID(B189,10,1))),NOT(ISNUMBER(--MID(B189,1,1)))),"Valid","Invalid format")))</f>
        <v/>
      </c>
      <c r="D189" s="21" t="str">
        <f aca="false">IF(A189="","",IF(C189&lt;&gt;"Valid","No valid PAN",IF(OR(UPPER(MID(B189,4,1))="P",UPPER(MID(B189,4,1))="H"),"Individual/HUF","Others")))</f>
        <v/>
      </c>
      <c r="E189" s="17"/>
      <c r="F189" s="17"/>
    </row>
    <row r="190" customFormat="false" ht="15" hidden="false" customHeight="true" outlineLevel="0" collapsed="false">
      <c r="A190" s="17"/>
      <c r="B190" s="17"/>
      <c r="C190" s="21" t="str">
        <f aca="false">IF(A190="","",IF(B190="","No PAN",IF(AND(LEN(B190)=10,ISNUMBER(--MID(B190,6,4)),NOT(ISNUMBER(--MID(B190,10,1))),NOT(ISNUMBER(--MID(B190,1,1)))),"Valid","Invalid format")))</f>
        <v/>
      </c>
      <c r="D190" s="21" t="str">
        <f aca="false">IF(A190="","",IF(C190&lt;&gt;"Valid","No valid PAN",IF(OR(UPPER(MID(B190,4,1))="P",UPPER(MID(B190,4,1))="H"),"Individual/HUF","Others")))</f>
        <v/>
      </c>
      <c r="E190" s="17"/>
      <c r="F190" s="17"/>
    </row>
    <row r="191" customFormat="false" ht="15" hidden="false" customHeight="true" outlineLevel="0" collapsed="false">
      <c r="A191" s="17"/>
      <c r="B191" s="17"/>
      <c r="C191" s="21" t="str">
        <f aca="false">IF(A191="","",IF(B191="","No PAN",IF(AND(LEN(B191)=10,ISNUMBER(--MID(B191,6,4)),NOT(ISNUMBER(--MID(B191,10,1))),NOT(ISNUMBER(--MID(B191,1,1)))),"Valid","Invalid format")))</f>
        <v/>
      </c>
      <c r="D191" s="21" t="str">
        <f aca="false">IF(A191="","",IF(C191&lt;&gt;"Valid","No valid PAN",IF(OR(UPPER(MID(B191,4,1))="P",UPPER(MID(B191,4,1))="H"),"Individual/HUF","Others")))</f>
        <v/>
      </c>
      <c r="E191" s="17"/>
      <c r="F191" s="17"/>
    </row>
    <row r="192" customFormat="false" ht="15" hidden="false" customHeight="true" outlineLevel="0" collapsed="false">
      <c r="A192" s="17"/>
      <c r="B192" s="17"/>
      <c r="C192" s="21" t="str">
        <f aca="false">IF(A192="","",IF(B192="","No PAN",IF(AND(LEN(B192)=10,ISNUMBER(--MID(B192,6,4)),NOT(ISNUMBER(--MID(B192,10,1))),NOT(ISNUMBER(--MID(B192,1,1)))),"Valid","Invalid format")))</f>
        <v/>
      </c>
      <c r="D192" s="21" t="str">
        <f aca="false">IF(A192="","",IF(C192&lt;&gt;"Valid","No valid PAN",IF(OR(UPPER(MID(B192,4,1))="P",UPPER(MID(B192,4,1))="H"),"Individual/HUF","Others")))</f>
        <v/>
      </c>
      <c r="E192" s="17"/>
      <c r="F192" s="17"/>
    </row>
    <row r="193" customFormat="false" ht="15" hidden="false" customHeight="true" outlineLevel="0" collapsed="false">
      <c r="A193" s="17"/>
      <c r="B193" s="17"/>
      <c r="C193" s="21" t="str">
        <f aca="false">IF(A193="","",IF(B193="","No PAN",IF(AND(LEN(B193)=10,ISNUMBER(--MID(B193,6,4)),NOT(ISNUMBER(--MID(B193,10,1))),NOT(ISNUMBER(--MID(B193,1,1)))),"Valid","Invalid format")))</f>
        <v/>
      </c>
      <c r="D193" s="21" t="str">
        <f aca="false">IF(A193="","",IF(C193&lt;&gt;"Valid","No valid PAN",IF(OR(UPPER(MID(B193,4,1))="P",UPPER(MID(B193,4,1))="H"),"Individual/HUF","Others")))</f>
        <v/>
      </c>
      <c r="E193" s="17"/>
      <c r="F193" s="17"/>
    </row>
    <row r="194" customFormat="false" ht="15" hidden="false" customHeight="true" outlineLevel="0" collapsed="false">
      <c r="A194" s="17"/>
      <c r="B194" s="17"/>
      <c r="C194" s="21" t="str">
        <f aca="false">IF(A194="","",IF(B194="","No PAN",IF(AND(LEN(B194)=10,ISNUMBER(--MID(B194,6,4)),NOT(ISNUMBER(--MID(B194,10,1))),NOT(ISNUMBER(--MID(B194,1,1)))),"Valid","Invalid format")))</f>
        <v/>
      </c>
      <c r="D194" s="21" t="str">
        <f aca="false">IF(A194="","",IF(C194&lt;&gt;"Valid","No valid PAN",IF(OR(UPPER(MID(B194,4,1))="P",UPPER(MID(B194,4,1))="H"),"Individual/HUF","Others")))</f>
        <v/>
      </c>
      <c r="E194" s="17"/>
      <c r="F194" s="17"/>
    </row>
    <row r="195" customFormat="false" ht="15" hidden="false" customHeight="true" outlineLevel="0" collapsed="false">
      <c r="A195" s="17"/>
      <c r="B195" s="17"/>
      <c r="C195" s="21" t="str">
        <f aca="false">IF(A195="","",IF(B195="","No PAN",IF(AND(LEN(B195)=10,ISNUMBER(--MID(B195,6,4)),NOT(ISNUMBER(--MID(B195,10,1))),NOT(ISNUMBER(--MID(B195,1,1)))),"Valid","Invalid format")))</f>
        <v/>
      </c>
      <c r="D195" s="21" t="str">
        <f aca="false">IF(A195="","",IF(C195&lt;&gt;"Valid","No valid PAN",IF(OR(UPPER(MID(B195,4,1))="P",UPPER(MID(B195,4,1))="H"),"Individual/HUF","Others")))</f>
        <v/>
      </c>
      <c r="E195" s="17"/>
      <c r="F195" s="17"/>
    </row>
    <row r="196" customFormat="false" ht="15" hidden="false" customHeight="true" outlineLevel="0" collapsed="false">
      <c r="A196" s="17"/>
      <c r="B196" s="17"/>
      <c r="C196" s="21" t="str">
        <f aca="false">IF(A196="","",IF(B196="","No PAN",IF(AND(LEN(B196)=10,ISNUMBER(--MID(B196,6,4)),NOT(ISNUMBER(--MID(B196,10,1))),NOT(ISNUMBER(--MID(B196,1,1)))),"Valid","Invalid format")))</f>
        <v/>
      </c>
      <c r="D196" s="21" t="str">
        <f aca="false">IF(A196="","",IF(C196&lt;&gt;"Valid","No valid PAN",IF(OR(UPPER(MID(B196,4,1))="P",UPPER(MID(B196,4,1))="H"),"Individual/HUF","Others")))</f>
        <v/>
      </c>
      <c r="E196" s="17"/>
      <c r="F196" s="17"/>
    </row>
    <row r="197" customFormat="false" ht="15" hidden="false" customHeight="true" outlineLevel="0" collapsed="false">
      <c r="A197" s="17"/>
      <c r="B197" s="17"/>
      <c r="C197" s="21" t="str">
        <f aca="false">IF(A197="","",IF(B197="","No PAN",IF(AND(LEN(B197)=10,ISNUMBER(--MID(B197,6,4)),NOT(ISNUMBER(--MID(B197,10,1))),NOT(ISNUMBER(--MID(B197,1,1)))),"Valid","Invalid format")))</f>
        <v/>
      </c>
      <c r="D197" s="21" t="str">
        <f aca="false">IF(A197="","",IF(C197&lt;&gt;"Valid","No valid PAN",IF(OR(UPPER(MID(B197,4,1))="P",UPPER(MID(B197,4,1))="H"),"Individual/HUF","Others")))</f>
        <v/>
      </c>
      <c r="E197" s="17"/>
      <c r="F197" s="17"/>
    </row>
    <row r="198" customFormat="false" ht="15" hidden="false" customHeight="true" outlineLevel="0" collapsed="false">
      <c r="A198" s="17"/>
      <c r="B198" s="17"/>
      <c r="C198" s="21" t="str">
        <f aca="false">IF(A198="","",IF(B198="","No PAN",IF(AND(LEN(B198)=10,ISNUMBER(--MID(B198,6,4)),NOT(ISNUMBER(--MID(B198,10,1))),NOT(ISNUMBER(--MID(B198,1,1)))),"Valid","Invalid format")))</f>
        <v/>
      </c>
      <c r="D198" s="21" t="str">
        <f aca="false">IF(A198="","",IF(C198&lt;&gt;"Valid","No valid PAN",IF(OR(UPPER(MID(B198,4,1))="P",UPPER(MID(B198,4,1))="H"),"Individual/HUF","Others")))</f>
        <v/>
      </c>
      <c r="E198" s="17"/>
      <c r="F198" s="17"/>
    </row>
    <row r="199" customFormat="false" ht="15" hidden="false" customHeight="true" outlineLevel="0" collapsed="false">
      <c r="A199" s="17"/>
      <c r="B199" s="17"/>
      <c r="C199" s="21" t="str">
        <f aca="false">IF(A199="","",IF(B199="","No PAN",IF(AND(LEN(B199)=10,ISNUMBER(--MID(B199,6,4)),NOT(ISNUMBER(--MID(B199,10,1))),NOT(ISNUMBER(--MID(B199,1,1)))),"Valid","Invalid format")))</f>
        <v/>
      </c>
      <c r="D199" s="21" t="str">
        <f aca="false">IF(A199="","",IF(C199&lt;&gt;"Valid","No valid PAN",IF(OR(UPPER(MID(B199,4,1))="P",UPPER(MID(B199,4,1))="H"),"Individual/HUF","Others")))</f>
        <v/>
      </c>
      <c r="E199" s="17"/>
      <c r="F199" s="17"/>
    </row>
    <row r="200" customFormat="false" ht="15" hidden="false" customHeight="true" outlineLevel="0" collapsed="false">
      <c r="A200" s="17"/>
      <c r="B200" s="17"/>
      <c r="C200" s="21" t="str">
        <f aca="false">IF(A200="","",IF(B200="","No PAN",IF(AND(LEN(B200)=10,ISNUMBER(--MID(B200,6,4)),NOT(ISNUMBER(--MID(B200,10,1))),NOT(ISNUMBER(--MID(B200,1,1)))),"Valid","Invalid format")))</f>
        <v/>
      </c>
      <c r="D200" s="21" t="str">
        <f aca="false">IF(A200="","",IF(C200&lt;&gt;"Valid","No valid PAN",IF(OR(UPPER(MID(B200,4,1))="P",UPPER(MID(B200,4,1))="H"),"Individual/HUF","Others")))</f>
        <v/>
      </c>
      <c r="E200" s="17"/>
      <c r="F200" s="17"/>
    </row>
    <row r="201" customFormat="false" ht="15" hidden="false" customHeight="true" outlineLevel="0" collapsed="false">
      <c r="A201" s="17"/>
      <c r="B201" s="17"/>
      <c r="C201" s="21" t="str">
        <f aca="false">IF(A201="","",IF(B201="","No PAN",IF(AND(LEN(B201)=10,ISNUMBER(--MID(B201,6,4)),NOT(ISNUMBER(--MID(B201,10,1))),NOT(ISNUMBER(--MID(B201,1,1)))),"Valid","Invalid format")))</f>
        <v/>
      </c>
      <c r="D201" s="21" t="str">
        <f aca="false">IF(A201="","",IF(C201&lt;&gt;"Valid","No valid PAN",IF(OR(UPPER(MID(B201,4,1))="P",UPPER(MID(B201,4,1))="H"),"Individual/HUF","Others")))</f>
        <v/>
      </c>
      <c r="E201" s="17"/>
      <c r="F201" s="17"/>
    </row>
    <row r="202" customFormat="false" ht="15" hidden="false" customHeight="true" outlineLevel="0" collapsed="false">
      <c r="A202" s="17"/>
      <c r="B202" s="17"/>
      <c r="C202" s="21" t="str">
        <f aca="false">IF(A202="","",IF(B202="","No PAN",IF(AND(LEN(B202)=10,ISNUMBER(--MID(B202,6,4)),NOT(ISNUMBER(--MID(B202,10,1))),NOT(ISNUMBER(--MID(B202,1,1)))),"Valid","Invalid format")))</f>
        <v/>
      </c>
      <c r="D202" s="21" t="str">
        <f aca="false">IF(A202="","",IF(C202&lt;&gt;"Valid","No valid PAN",IF(OR(UPPER(MID(B202,4,1))="P",UPPER(MID(B202,4,1))="H"),"Individual/HUF","Others")))</f>
        <v/>
      </c>
      <c r="E202" s="17"/>
      <c r="F202" s="17"/>
    </row>
    <row r="203" customFormat="false" ht="15" hidden="false" customHeight="true" outlineLevel="0" collapsed="false">
      <c r="A203" s="17"/>
      <c r="B203" s="17"/>
      <c r="C203" s="21" t="str">
        <f aca="false">IF(A203="","",IF(B203="","No PAN",IF(AND(LEN(B203)=10,ISNUMBER(--MID(B203,6,4)),NOT(ISNUMBER(--MID(B203,10,1))),NOT(ISNUMBER(--MID(B203,1,1)))),"Valid","Invalid format")))</f>
        <v/>
      </c>
      <c r="D203" s="21" t="str">
        <f aca="false">IF(A203="","",IF(C203&lt;&gt;"Valid","No valid PAN",IF(OR(UPPER(MID(B203,4,1))="P",UPPER(MID(B203,4,1))="H"),"Individual/HUF","Others")))</f>
        <v/>
      </c>
      <c r="E203" s="17"/>
      <c r="F203" s="17"/>
    </row>
    <row r="204" customFormat="false" ht="15" hidden="false" customHeight="true" outlineLevel="0" collapsed="false">
      <c r="A204" s="17"/>
      <c r="B204" s="17"/>
      <c r="C204" s="21" t="str">
        <f aca="false">IF(A204="","",IF(B204="","No PAN",IF(AND(LEN(B204)=10,ISNUMBER(--MID(B204,6,4)),NOT(ISNUMBER(--MID(B204,10,1))),NOT(ISNUMBER(--MID(B204,1,1)))),"Valid","Invalid format")))</f>
        <v/>
      </c>
      <c r="D204" s="21" t="str">
        <f aca="false">IF(A204="","",IF(C204&lt;&gt;"Valid","No valid PAN",IF(OR(UPPER(MID(B204,4,1))="P",UPPER(MID(B204,4,1))="H"),"Individual/HUF","Others")))</f>
        <v/>
      </c>
      <c r="E204" s="17"/>
      <c r="F204" s="17"/>
    </row>
    <row r="205" customFormat="false" ht="15" hidden="false" customHeight="true" outlineLevel="0" collapsed="false">
      <c r="A205" s="17"/>
      <c r="B205" s="17"/>
      <c r="C205" s="21" t="str">
        <f aca="false">IF(A205="","",IF(B205="","No PAN",IF(AND(LEN(B205)=10,ISNUMBER(--MID(B205,6,4)),NOT(ISNUMBER(--MID(B205,10,1))),NOT(ISNUMBER(--MID(B205,1,1)))),"Valid","Invalid format")))</f>
        <v/>
      </c>
      <c r="D205" s="21" t="str">
        <f aca="false">IF(A205="","",IF(C205&lt;&gt;"Valid","No valid PAN",IF(OR(UPPER(MID(B205,4,1))="P",UPPER(MID(B205,4,1))="H"),"Individual/HUF","Others")))</f>
        <v/>
      </c>
      <c r="E205" s="17"/>
      <c r="F205" s="17"/>
    </row>
    <row r="206" customFormat="false" ht="15" hidden="false" customHeight="true" outlineLevel="0" collapsed="false">
      <c r="A206" s="17"/>
      <c r="B206" s="17"/>
      <c r="C206" s="21" t="str">
        <f aca="false">IF(A206="","",IF(B206="","No PAN",IF(AND(LEN(B206)=10,ISNUMBER(--MID(B206,6,4)),NOT(ISNUMBER(--MID(B206,10,1))),NOT(ISNUMBER(--MID(B206,1,1)))),"Valid","Invalid format")))</f>
        <v/>
      </c>
      <c r="D206" s="21" t="str">
        <f aca="false">IF(A206="","",IF(C206&lt;&gt;"Valid","No valid PAN",IF(OR(UPPER(MID(B206,4,1))="P",UPPER(MID(B206,4,1))="H"),"Individual/HUF","Others")))</f>
        <v/>
      </c>
      <c r="E206" s="17"/>
      <c r="F206" s="17"/>
    </row>
    <row r="207" customFormat="false" ht="15" hidden="false" customHeight="true" outlineLevel="0" collapsed="false">
      <c r="A207" s="17"/>
      <c r="B207" s="17"/>
      <c r="C207" s="21" t="str">
        <f aca="false">IF(A207="","",IF(B207="","No PAN",IF(AND(LEN(B207)=10,ISNUMBER(--MID(B207,6,4)),NOT(ISNUMBER(--MID(B207,10,1))),NOT(ISNUMBER(--MID(B207,1,1)))),"Valid","Invalid format")))</f>
        <v/>
      </c>
      <c r="D207" s="21" t="str">
        <f aca="false">IF(A207="","",IF(C207&lt;&gt;"Valid","No valid PAN",IF(OR(UPPER(MID(B207,4,1))="P",UPPER(MID(B207,4,1))="H"),"Individual/HUF","Others")))</f>
        <v/>
      </c>
      <c r="E207" s="17"/>
      <c r="F207" s="17"/>
    </row>
    <row r="208" customFormat="false" ht="15" hidden="false" customHeight="true" outlineLevel="0" collapsed="false">
      <c r="A208" s="17"/>
      <c r="B208" s="17"/>
      <c r="C208" s="21" t="str">
        <f aca="false">IF(A208="","",IF(B208="","No PAN",IF(AND(LEN(B208)=10,ISNUMBER(--MID(B208,6,4)),NOT(ISNUMBER(--MID(B208,10,1))),NOT(ISNUMBER(--MID(B208,1,1)))),"Valid","Invalid format")))</f>
        <v/>
      </c>
      <c r="D208" s="21" t="str">
        <f aca="false">IF(A208="","",IF(C208&lt;&gt;"Valid","No valid PAN",IF(OR(UPPER(MID(B208,4,1))="P",UPPER(MID(B208,4,1))="H"),"Individual/HUF","Others")))</f>
        <v/>
      </c>
      <c r="E208" s="17"/>
      <c r="F208" s="17"/>
    </row>
    <row r="209" customFormat="false" ht="15" hidden="false" customHeight="true" outlineLevel="0" collapsed="false">
      <c r="A209" s="17"/>
      <c r="B209" s="17"/>
      <c r="C209" s="21" t="str">
        <f aca="false">IF(A209="","",IF(B209="","No PAN",IF(AND(LEN(B209)=10,ISNUMBER(--MID(B209,6,4)),NOT(ISNUMBER(--MID(B209,10,1))),NOT(ISNUMBER(--MID(B209,1,1)))),"Valid","Invalid format")))</f>
        <v/>
      </c>
      <c r="D209" s="21" t="str">
        <f aca="false">IF(A209="","",IF(C209&lt;&gt;"Valid","No valid PAN",IF(OR(UPPER(MID(B209,4,1))="P",UPPER(MID(B209,4,1))="H"),"Individual/HUF","Others")))</f>
        <v/>
      </c>
      <c r="E209" s="17"/>
      <c r="F209" s="17"/>
    </row>
    <row r="210" customFormat="false" ht="15" hidden="false" customHeight="true" outlineLevel="0" collapsed="false">
      <c r="A210" s="17"/>
      <c r="B210" s="17"/>
      <c r="C210" s="21" t="str">
        <f aca="false">IF(A210="","",IF(B210="","No PAN",IF(AND(LEN(B210)=10,ISNUMBER(--MID(B210,6,4)),NOT(ISNUMBER(--MID(B210,10,1))),NOT(ISNUMBER(--MID(B210,1,1)))),"Valid","Invalid format")))</f>
        <v/>
      </c>
      <c r="D210" s="21" t="str">
        <f aca="false">IF(A210="","",IF(C210&lt;&gt;"Valid","No valid PAN",IF(OR(UPPER(MID(B210,4,1))="P",UPPER(MID(B210,4,1))="H"),"Individual/HUF","Others")))</f>
        <v/>
      </c>
      <c r="E210" s="17"/>
      <c r="F210" s="17"/>
    </row>
    <row r="211" customFormat="false" ht="15" hidden="false" customHeight="true" outlineLevel="0" collapsed="false">
      <c r="A211" s="17"/>
      <c r="B211" s="17"/>
      <c r="C211" s="21" t="str">
        <f aca="false">IF(A211="","",IF(B211="","No PAN",IF(AND(LEN(B211)=10,ISNUMBER(--MID(B211,6,4)),NOT(ISNUMBER(--MID(B211,10,1))),NOT(ISNUMBER(--MID(B211,1,1)))),"Valid","Invalid format")))</f>
        <v/>
      </c>
      <c r="D211" s="21" t="str">
        <f aca="false">IF(A211="","",IF(C211&lt;&gt;"Valid","No valid PAN",IF(OR(UPPER(MID(B211,4,1))="P",UPPER(MID(B211,4,1))="H"),"Individual/HUF","Others")))</f>
        <v/>
      </c>
      <c r="E211" s="17"/>
      <c r="F211" s="17"/>
    </row>
    <row r="212" customFormat="false" ht="15" hidden="false" customHeight="true" outlineLevel="0" collapsed="false">
      <c r="A212" s="17"/>
      <c r="B212" s="17"/>
      <c r="C212" s="21" t="str">
        <f aca="false">IF(A212="","",IF(B212="","No PAN",IF(AND(LEN(B212)=10,ISNUMBER(--MID(B212,6,4)),NOT(ISNUMBER(--MID(B212,10,1))),NOT(ISNUMBER(--MID(B212,1,1)))),"Valid","Invalid format")))</f>
        <v/>
      </c>
      <c r="D212" s="21" t="str">
        <f aca="false">IF(A212="","",IF(C212&lt;&gt;"Valid","No valid PAN",IF(OR(UPPER(MID(B212,4,1))="P",UPPER(MID(B212,4,1))="H"),"Individual/HUF","Others")))</f>
        <v/>
      </c>
      <c r="E212" s="17"/>
      <c r="F212" s="17"/>
    </row>
    <row r="213" customFormat="false" ht="15" hidden="false" customHeight="true" outlineLevel="0" collapsed="false">
      <c r="A213" s="17"/>
      <c r="B213" s="17"/>
      <c r="C213" s="21" t="str">
        <f aca="false">IF(A213="","",IF(B213="","No PAN",IF(AND(LEN(B213)=10,ISNUMBER(--MID(B213,6,4)),NOT(ISNUMBER(--MID(B213,10,1))),NOT(ISNUMBER(--MID(B213,1,1)))),"Valid","Invalid format")))</f>
        <v/>
      </c>
      <c r="D213" s="21" t="str">
        <f aca="false">IF(A213="","",IF(C213&lt;&gt;"Valid","No valid PAN",IF(OR(UPPER(MID(B213,4,1))="P",UPPER(MID(B213,4,1))="H"),"Individual/HUF","Others")))</f>
        <v/>
      </c>
      <c r="E213" s="17"/>
      <c r="F213" s="17"/>
    </row>
    <row r="214" customFormat="false" ht="15" hidden="false" customHeight="true" outlineLevel="0" collapsed="false">
      <c r="A214" s="17"/>
      <c r="B214" s="17"/>
      <c r="C214" s="21" t="str">
        <f aca="false">IF(A214="","",IF(B214="","No PAN",IF(AND(LEN(B214)=10,ISNUMBER(--MID(B214,6,4)),NOT(ISNUMBER(--MID(B214,10,1))),NOT(ISNUMBER(--MID(B214,1,1)))),"Valid","Invalid format")))</f>
        <v/>
      </c>
      <c r="D214" s="21" t="str">
        <f aca="false">IF(A214="","",IF(C214&lt;&gt;"Valid","No valid PAN",IF(OR(UPPER(MID(B214,4,1))="P",UPPER(MID(B214,4,1))="H"),"Individual/HUF","Others")))</f>
        <v/>
      </c>
      <c r="E214" s="17"/>
      <c r="F214" s="17"/>
    </row>
    <row r="215" customFormat="false" ht="15" hidden="false" customHeight="true" outlineLevel="0" collapsed="false">
      <c r="A215" s="17"/>
      <c r="B215" s="17"/>
      <c r="C215" s="21" t="str">
        <f aca="false">IF(A215="","",IF(B215="","No PAN",IF(AND(LEN(B215)=10,ISNUMBER(--MID(B215,6,4)),NOT(ISNUMBER(--MID(B215,10,1))),NOT(ISNUMBER(--MID(B215,1,1)))),"Valid","Invalid format")))</f>
        <v/>
      </c>
      <c r="D215" s="21" t="str">
        <f aca="false">IF(A215="","",IF(C215&lt;&gt;"Valid","No valid PAN",IF(OR(UPPER(MID(B215,4,1))="P",UPPER(MID(B215,4,1))="H"),"Individual/HUF","Others")))</f>
        <v/>
      </c>
      <c r="E215" s="17"/>
      <c r="F215" s="17"/>
    </row>
    <row r="216" customFormat="false" ht="15" hidden="false" customHeight="true" outlineLevel="0" collapsed="false">
      <c r="A216" s="17"/>
      <c r="B216" s="17"/>
      <c r="C216" s="21" t="str">
        <f aca="false">IF(A216="","",IF(B216="","No PAN",IF(AND(LEN(B216)=10,ISNUMBER(--MID(B216,6,4)),NOT(ISNUMBER(--MID(B216,10,1))),NOT(ISNUMBER(--MID(B216,1,1)))),"Valid","Invalid format")))</f>
        <v/>
      </c>
      <c r="D216" s="21" t="str">
        <f aca="false">IF(A216="","",IF(C216&lt;&gt;"Valid","No valid PAN",IF(OR(UPPER(MID(B216,4,1))="P",UPPER(MID(B216,4,1))="H"),"Individual/HUF","Others")))</f>
        <v/>
      </c>
      <c r="E216" s="17"/>
      <c r="F216" s="17"/>
    </row>
    <row r="217" customFormat="false" ht="15" hidden="false" customHeight="true" outlineLevel="0" collapsed="false">
      <c r="A217" s="17"/>
      <c r="B217" s="17"/>
      <c r="C217" s="21" t="str">
        <f aca="false">IF(A217="","",IF(B217="","No PAN",IF(AND(LEN(B217)=10,ISNUMBER(--MID(B217,6,4)),NOT(ISNUMBER(--MID(B217,10,1))),NOT(ISNUMBER(--MID(B217,1,1)))),"Valid","Invalid format")))</f>
        <v/>
      </c>
      <c r="D217" s="21" t="str">
        <f aca="false">IF(A217="","",IF(C217&lt;&gt;"Valid","No valid PAN",IF(OR(UPPER(MID(B217,4,1))="P",UPPER(MID(B217,4,1))="H"),"Individual/HUF","Others")))</f>
        <v/>
      </c>
      <c r="E217" s="17"/>
      <c r="F217" s="17"/>
    </row>
    <row r="218" customFormat="false" ht="15" hidden="false" customHeight="true" outlineLevel="0" collapsed="false">
      <c r="A218" s="17"/>
      <c r="B218" s="17"/>
      <c r="C218" s="21" t="str">
        <f aca="false">IF(A218="","",IF(B218="","No PAN",IF(AND(LEN(B218)=10,ISNUMBER(--MID(B218,6,4)),NOT(ISNUMBER(--MID(B218,10,1))),NOT(ISNUMBER(--MID(B218,1,1)))),"Valid","Invalid format")))</f>
        <v/>
      </c>
      <c r="D218" s="21" t="str">
        <f aca="false">IF(A218="","",IF(C218&lt;&gt;"Valid","No valid PAN",IF(OR(UPPER(MID(B218,4,1))="P",UPPER(MID(B218,4,1))="H"),"Individual/HUF","Others")))</f>
        <v/>
      </c>
      <c r="E218" s="17"/>
      <c r="F218" s="17"/>
    </row>
    <row r="219" customFormat="false" ht="15" hidden="false" customHeight="true" outlineLevel="0" collapsed="false">
      <c r="A219" s="17"/>
      <c r="B219" s="17"/>
      <c r="C219" s="21" t="str">
        <f aca="false">IF(A219="","",IF(B219="","No PAN",IF(AND(LEN(B219)=10,ISNUMBER(--MID(B219,6,4)),NOT(ISNUMBER(--MID(B219,10,1))),NOT(ISNUMBER(--MID(B219,1,1)))),"Valid","Invalid format")))</f>
        <v/>
      </c>
      <c r="D219" s="21" t="str">
        <f aca="false">IF(A219="","",IF(C219&lt;&gt;"Valid","No valid PAN",IF(OR(UPPER(MID(B219,4,1))="P",UPPER(MID(B219,4,1))="H"),"Individual/HUF","Others")))</f>
        <v/>
      </c>
      <c r="E219" s="17"/>
      <c r="F219" s="17"/>
    </row>
    <row r="220" customFormat="false" ht="15" hidden="false" customHeight="true" outlineLevel="0" collapsed="false">
      <c r="A220" s="17"/>
      <c r="B220" s="17"/>
      <c r="C220" s="21" t="str">
        <f aca="false">IF(A220="","",IF(B220="","No PAN",IF(AND(LEN(B220)=10,ISNUMBER(--MID(B220,6,4)),NOT(ISNUMBER(--MID(B220,10,1))),NOT(ISNUMBER(--MID(B220,1,1)))),"Valid","Invalid format")))</f>
        <v/>
      </c>
      <c r="D220" s="21" t="str">
        <f aca="false">IF(A220="","",IF(C220&lt;&gt;"Valid","No valid PAN",IF(OR(UPPER(MID(B220,4,1))="P",UPPER(MID(B220,4,1))="H"),"Individual/HUF","Others")))</f>
        <v/>
      </c>
      <c r="E220" s="17"/>
      <c r="F220" s="17"/>
    </row>
    <row r="221" customFormat="false" ht="15" hidden="false" customHeight="true" outlineLevel="0" collapsed="false">
      <c r="A221" s="17"/>
      <c r="B221" s="17"/>
      <c r="C221" s="21" t="str">
        <f aca="false">IF(A221="","",IF(B221="","No PAN",IF(AND(LEN(B221)=10,ISNUMBER(--MID(B221,6,4)),NOT(ISNUMBER(--MID(B221,10,1))),NOT(ISNUMBER(--MID(B221,1,1)))),"Valid","Invalid format")))</f>
        <v/>
      </c>
      <c r="D221" s="21" t="str">
        <f aca="false">IF(A221="","",IF(C221&lt;&gt;"Valid","No valid PAN",IF(OR(UPPER(MID(B221,4,1))="P",UPPER(MID(B221,4,1))="H"),"Individual/HUF","Others")))</f>
        <v/>
      </c>
      <c r="E221" s="17"/>
      <c r="F221" s="17"/>
    </row>
    <row r="222" customFormat="false" ht="15" hidden="false" customHeight="true" outlineLevel="0" collapsed="false">
      <c r="A222" s="17"/>
      <c r="B222" s="17"/>
      <c r="C222" s="21" t="str">
        <f aca="false">IF(A222="","",IF(B222="","No PAN",IF(AND(LEN(B222)=10,ISNUMBER(--MID(B222,6,4)),NOT(ISNUMBER(--MID(B222,10,1))),NOT(ISNUMBER(--MID(B222,1,1)))),"Valid","Invalid format")))</f>
        <v/>
      </c>
      <c r="D222" s="21" t="str">
        <f aca="false">IF(A222="","",IF(C222&lt;&gt;"Valid","No valid PAN",IF(OR(UPPER(MID(B222,4,1))="P",UPPER(MID(B222,4,1))="H"),"Individual/HUF","Others")))</f>
        <v/>
      </c>
      <c r="E222" s="17"/>
      <c r="F222" s="17"/>
    </row>
    <row r="223" customFormat="false" ht="15" hidden="false" customHeight="true" outlineLevel="0" collapsed="false">
      <c r="A223" s="17"/>
      <c r="B223" s="17"/>
      <c r="C223" s="21" t="str">
        <f aca="false">IF(A223="","",IF(B223="","No PAN",IF(AND(LEN(B223)=10,ISNUMBER(--MID(B223,6,4)),NOT(ISNUMBER(--MID(B223,10,1))),NOT(ISNUMBER(--MID(B223,1,1)))),"Valid","Invalid format")))</f>
        <v/>
      </c>
      <c r="D223" s="21" t="str">
        <f aca="false">IF(A223="","",IF(C223&lt;&gt;"Valid","No valid PAN",IF(OR(UPPER(MID(B223,4,1))="P",UPPER(MID(B223,4,1))="H"),"Individual/HUF","Others")))</f>
        <v/>
      </c>
      <c r="E223" s="17"/>
      <c r="F223" s="17"/>
    </row>
    <row r="224" customFormat="false" ht="15" hidden="false" customHeight="true" outlineLevel="0" collapsed="false">
      <c r="A224" s="17"/>
      <c r="B224" s="17"/>
      <c r="C224" s="21" t="str">
        <f aca="false">IF(A224="","",IF(B224="","No PAN",IF(AND(LEN(B224)=10,ISNUMBER(--MID(B224,6,4)),NOT(ISNUMBER(--MID(B224,10,1))),NOT(ISNUMBER(--MID(B224,1,1)))),"Valid","Invalid format")))</f>
        <v/>
      </c>
      <c r="D224" s="21" t="str">
        <f aca="false">IF(A224="","",IF(C224&lt;&gt;"Valid","No valid PAN",IF(OR(UPPER(MID(B224,4,1))="P",UPPER(MID(B224,4,1))="H"),"Individual/HUF","Others")))</f>
        <v/>
      </c>
      <c r="E224" s="17"/>
      <c r="F224" s="17"/>
    </row>
    <row r="225" customFormat="false" ht="15" hidden="false" customHeight="true" outlineLevel="0" collapsed="false">
      <c r="A225" s="17"/>
      <c r="B225" s="17"/>
      <c r="C225" s="21" t="str">
        <f aca="false">IF(A225="","",IF(B225="","No PAN",IF(AND(LEN(B225)=10,ISNUMBER(--MID(B225,6,4)),NOT(ISNUMBER(--MID(B225,10,1))),NOT(ISNUMBER(--MID(B225,1,1)))),"Valid","Invalid format")))</f>
        <v/>
      </c>
      <c r="D225" s="21" t="str">
        <f aca="false">IF(A225="","",IF(C225&lt;&gt;"Valid","No valid PAN",IF(OR(UPPER(MID(B225,4,1))="P",UPPER(MID(B225,4,1))="H"),"Individual/HUF","Others")))</f>
        <v/>
      </c>
      <c r="E225" s="17"/>
      <c r="F225" s="17"/>
    </row>
    <row r="226" customFormat="false" ht="15" hidden="false" customHeight="true" outlineLevel="0" collapsed="false">
      <c r="A226" s="17"/>
      <c r="B226" s="17"/>
      <c r="C226" s="21" t="str">
        <f aca="false">IF(A226="","",IF(B226="","No PAN",IF(AND(LEN(B226)=10,ISNUMBER(--MID(B226,6,4)),NOT(ISNUMBER(--MID(B226,10,1))),NOT(ISNUMBER(--MID(B226,1,1)))),"Valid","Invalid format")))</f>
        <v/>
      </c>
      <c r="D226" s="21" t="str">
        <f aca="false">IF(A226="","",IF(C226&lt;&gt;"Valid","No valid PAN",IF(OR(UPPER(MID(B226,4,1))="P",UPPER(MID(B226,4,1))="H"),"Individual/HUF","Others")))</f>
        <v/>
      </c>
      <c r="E226" s="17"/>
      <c r="F226" s="17"/>
    </row>
    <row r="227" customFormat="false" ht="15" hidden="false" customHeight="true" outlineLevel="0" collapsed="false">
      <c r="A227" s="17"/>
      <c r="B227" s="17"/>
      <c r="C227" s="21" t="str">
        <f aca="false">IF(A227="","",IF(B227="","No PAN",IF(AND(LEN(B227)=10,ISNUMBER(--MID(B227,6,4)),NOT(ISNUMBER(--MID(B227,10,1))),NOT(ISNUMBER(--MID(B227,1,1)))),"Valid","Invalid format")))</f>
        <v/>
      </c>
      <c r="D227" s="21" t="str">
        <f aca="false">IF(A227="","",IF(C227&lt;&gt;"Valid","No valid PAN",IF(OR(UPPER(MID(B227,4,1))="P",UPPER(MID(B227,4,1))="H"),"Individual/HUF","Others")))</f>
        <v/>
      </c>
      <c r="E227" s="17"/>
      <c r="F227" s="17"/>
    </row>
    <row r="228" customFormat="false" ht="15" hidden="false" customHeight="true" outlineLevel="0" collapsed="false">
      <c r="A228" s="17"/>
      <c r="B228" s="17"/>
      <c r="C228" s="21" t="str">
        <f aca="false">IF(A228="","",IF(B228="","No PAN",IF(AND(LEN(B228)=10,ISNUMBER(--MID(B228,6,4)),NOT(ISNUMBER(--MID(B228,10,1))),NOT(ISNUMBER(--MID(B228,1,1)))),"Valid","Invalid format")))</f>
        <v/>
      </c>
      <c r="D228" s="21" t="str">
        <f aca="false">IF(A228="","",IF(C228&lt;&gt;"Valid","No valid PAN",IF(OR(UPPER(MID(B228,4,1))="P",UPPER(MID(B228,4,1))="H"),"Individual/HUF","Others")))</f>
        <v/>
      </c>
      <c r="E228" s="17"/>
      <c r="F228" s="17"/>
    </row>
    <row r="229" customFormat="false" ht="15" hidden="false" customHeight="true" outlineLevel="0" collapsed="false">
      <c r="A229" s="17"/>
      <c r="B229" s="17"/>
      <c r="C229" s="21" t="str">
        <f aca="false">IF(A229="","",IF(B229="","No PAN",IF(AND(LEN(B229)=10,ISNUMBER(--MID(B229,6,4)),NOT(ISNUMBER(--MID(B229,10,1))),NOT(ISNUMBER(--MID(B229,1,1)))),"Valid","Invalid format")))</f>
        <v/>
      </c>
      <c r="D229" s="21" t="str">
        <f aca="false">IF(A229="","",IF(C229&lt;&gt;"Valid","No valid PAN",IF(OR(UPPER(MID(B229,4,1))="P",UPPER(MID(B229,4,1))="H"),"Individual/HUF","Others")))</f>
        <v/>
      </c>
      <c r="E229" s="17"/>
      <c r="F229" s="17"/>
    </row>
    <row r="230" customFormat="false" ht="15" hidden="false" customHeight="true" outlineLevel="0" collapsed="false">
      <c r="A230" s="17"/>
      <c r="B230" s="17"/>
      <c r="C230" s="21" t="str">
        <f aca="false">IF(A230="","",IF(B230="","No PAN",IF(AND(LEN(B230)=10,ISNUMBER(--MID(B230,6,4)),NOT(ISNUMBER(--MID(B230,10,1))),NOT(ISNUMBER(--MID(B230,1,1)))),"Valid","Invalid format")))</f>
        <v/>
      </c>
      <c r="D230" s="21" t="str">
        <f aca="false">IF(A230="","",IF(C230&lt;&gt;"Valid","No valid PAN",IF(OR(UPPER(MID(B230,4,1))="P",UPPER(MID(B230,4,1))="H"),"Individual/HUF","Others")))</f>
        <v/>
      </c>
      <c r="E230" s="17"/>
      <c r="F230" s="17"/>
    </row>
    <row r="231" customFormat="false" ht="15" hidden="false" customHeight="true" outlineLevel="0" collapsed="false">
      <c r="A231" s="17"/>
      <c r="B231" s="17"/>
      <c r="C231" s="21" t="str">
        <f aca="false">IF(A231="","",IF(B231="","No PAN",IF(AND(LEN(B231)=10,ISNUMBER(--MID(B231,6,4)),NOT(ISNUMBER(--MID(B231,10,1))),NOT(ISNUMBER(--MID(B231,1,1)))),"Valid","Invalid format")))</f>
        <v/>
      </c>
      <c r="D231" s="21" t="str">
        <f aca="false">IF(A231="","",IF(C231&lt;&gt;"Valid","No valid PAN",IF(OR(UPPER(MID(B231,4,1))="P",UPPER(MID(B231,4,1))="H"),"Individual/HUF","Others")))</f>
        <v/>
      </c>
      <c r="E231" s="17"/>
      <c r="F231" s="17"/>
    </row>
    <row r="232" customFormat="false" ht="15" hidden="false" customHeight="true" outlineLevel="0" collapsed="false">
      <c r="A232" s="17"/>
      <c r="B232" s="17"/>
      <c r="C232" s="21" t="str">
        <f aca="false">IF(A232="","",IF(B232="","No PAN",IF(AND(LEN(B232)=10,ISNUMBER(--MID(B232,6,4)),NOT(ISNUMBER(--MID(B232,10,1))),NOT(ISNUMBER(--MID(B232,1,1)))),"Valid","Invalid format")))</f>
        <v/>
      </c>
      <c r="D232" s="21" t="str">
        <f aca="false">IF(A232="","",IF(C232&lt;&gt;"Valid","No valid PAN",IF(OR(UPPER(MID(B232,4,1))="P",UPPER(MID(B232,4,1))="H"),"Individual/HUF","Others")))</f>
        <v/>
      </c>
      <c r="E232" s="17"/>
      <c r="F232" s="17"/>
    </row>
    <row r="233" customFormat="false" ht="15" hidden="false" customHeight="true" outlineLevel="0" collapsed="false">
      <c r="A233" s="17"/>
      <c r="B233" s="17"/>
      <c r="C233" s="21" t="str">
        <f aca="false">IF(A233="","",IF(B233="","No PAN",IF(AND(LEN(B233)=10,ISNUMBER(--MID(B233,6,4)),NOT(ISNUMBER(--MID(B233,10,1))),NOT(ISNUMBER(--MID(B233,1,1)))),"Valid","Invalid format")))</f>
        <v/>
      </c>
      <c r="D233" s="21" t="str">
        <f aca="false">IF(A233="","",IF(C233&lt;&gt;"Valid","No valid PAN",IF(OR(UPPER(MID(B233,4,1))="P",UPPER(MID(B233,4,1))="H"),"Individual/HUF","Others")))</f>
        <v/>
      </c>
      <c r="E233" s="17"/>
      <c r="F233" s="17"/>
    </row>
    <row r="234" customFormat="false" ht="15" hidden="false" customHeight="true" outlineLevel="0" collapsed="false">
      <c r="A234" s="17"/>
      <c r="B234" s="17"/>
      <c r="C234" s="21" t="str">
        <f aca="false">IF(A234="","",IF(B234="","No PAN",IF(AND(LEN(B234)=10,ISNUMBER(--MID(B234,6,4)),NOT(ISNUMBER(--MID(B234,10,1))),NOT(ISNUMBER(--MID(B234,1,1)))),"Valid","Invalid format")))</f>
        <v/>
      </c>
      <c r="D234" s="21" t="str">
        <f aca="false">IF(A234="","",IF(C234&lt;&gt;"Valid","No valid PAN",IF(OR(UPPER(MID(B234,4,1))="P",UPPER(MID(B234,4,1))="H"),"Individual/HUF","Others")))</f>
        <v/>
      </c>
      <c r="E234" s="17"/>
      <c r="F234" s="17"/>
    </row>
    <row r="235" customFormat="false" ht="15" hidden="false" customHeight="true" outlineLevel="0" collapsed="false">
      <c r="A235" s="17"/>
      <c r="B235" s="17"/>
      <c r="C235" s="21" t="str">
        <f aca="false">IF(A235="","",IF(B235="","No PAN",IF(AND(LEN(B235)=10,ISNUMBER(--MID(B235,6,4)),NOT(ISNUMBER(--MID(B235,10,1))),NOT(ISNUMBER(--MID(B235,1,1)))),"Valid","Invalid format")))</f>
        <v/>
      </c>
      <c r="D235" s="21" t="str">
        <f aca="false">IF(A235="","",IF(C235&lt;&gt;"Valid","No valid PAN",IF(OR(UPPER(MID(B235,4,1))="P",UPPER(MID(B235,4,1))="H"),"Individual/HUF","Others")))</f>
        <v/>
      </c>
      <c r="E235" s="17"/>
      <c r="F235" s="17"/>
    </row>
    <row r="236" customFormat="false" ht="15" hidden="false" customHeight="true" outlineLevel="0" collapsed="false">
      <c r="A236" s="17"/>
      <c r="B236" s="17"/>
      <c r="C236" s="21" t="str">
        <f aca="false">IF(A236="","",IF(B236="","No PAN",IF(AND(LEN(B236)=10,ISNUMBER(--MID(B236,6,4)),NOT(ISNUMBER(--MID(B236,10,1))),NOT(ISNUMBER(--MID(B236,1,1)))),"Valid","Invalid format")))</f>
        <v/>
      </c>
      <c r="D236" s="21" t="str">
        <f aca="false">IF(A236="","",IF(C236&lt;&gt;"Valid","No valid PAN",IF(OR(UPPER(MID(B236,4,1))="P",UPPER(MID(B236,4,1))="H"),"Individual/HUF","Others")))</f>
        <v/>
      </c>
      <c r="E236" s="17"/>
      <c r="F236" s="17"/>
    </row>
    <row r="237" customFormat="false" ht="15" hidden="false" customHeight="true" outlineLevel="0" collapsed="false">
      <c r="A237" s="17"/>
      <c r="B237" s="17"/>
      <c r="C237" s="21" t="str">
        <f aca="false">IF(A237="","",IF(B237="","No PAN",IF(AND(LEN(B237)=10,ISNUMBER(--MID(B237,6,4)),NOT(ISNUMBER(--MID(B237,10,1))),NOT(ISNUMBER(--MID(B237,1,1)))),"Valid","Invalid format")))</f>
        <v/>
      </c>
      <c r="D237" s="21" t="str">
        <f aca="false">IF(A237="","",IF(C237&lt;&gt;"Valid","No valid PAN",IF(OR(UPPER(MID(B237,4,1))="P",UPPER(MID(B237,4,1))="H"),"Individual/HUF","Others")))</f>
        <v/>
      </c>
      <c r="E237" s="17"/>
      <c r="F237" s="17"/>
    </row>
    <row r="238" customFormat="false" ht="15" hidden="false" customHeight="true" outlineLevel="0" collapsed="false">
      <c r="A238" s="17"/>
      <c r="B238" s="17"/>
      <c r="C238" s="21" t="str">
        <f aca="false">IF(A238="","",IF(B238="","No PAN",IF(AND(LEN(B238)=10,ISNUMBER(--MID(B238,6,4)),NOT(ISNUMBER(--MID(B238,10,1))),NOT(ISNUMBER(--MID(B238,1,1)))),"Valid","Invalid format")))</f>
        <v/>
      </c>
      <c r="D238" s="21" t="str">
        <f aca="false">IF(A238="","",IF(C238&lt;&gt;"Valid","No valid PAN",IF(OR(UPPER(MID(B238,4,1))="P",UPPER(MID(B238,4,1))="H"),"Individual/HUF","Others")))</f>
        <v/>
      </c>
      <c r="E238" s="17"/>
      <c r="F238" s="17"/>
    </row>
    <row r="239" customFormat="false" ht="15" hidden="false" customHeight="true" outlineLevel="0" collapsed="false">
      <c r="A239" s="17"/>
      <c r="B239" s="17"/>
      <c r="C239" s="21" t="str">
        <f aca="false">IF(A239="","",IF(B239="","No PAN",IF(AND(LEN(B239)=10,ISNUMBER(--MID(B239,6,4)),NOT(ISNUMBER(--MID(B239,10,1))),NOT(ISNUMBER(--MID(B239,1,1)))),"Valid","Invalid format")))</f>
        <v/>
      </c>
      <c r="D239" s="21" t="str">
        <f aca="false">IF(A239="","",IF(C239&lt;&gt;"Valid","No valid PAN",IF(OR(UPPER(MID(B239,4,1))="P",UPPER(MID(B239,4,1))="H"),"Individual/HUF","Others")))</f>
        <v/>
      </c>
      <c r="E239" s="17"/>
      <c r="F239" s="17"/>
    </row>
    <row r="240" customFormat="false" ht="15" hidden="false" customHeight="true" outlineLevel="0" collapsed="false">
      <c r="A240" s="17"/>
      <c r="B240" s="17"/>
      <c r="C240" s="21" t="str">
        <f aca="false">IF(A240="","",IF(B240="","No PAN",IF(AND(LEN(B240)=10,ISNUMBER(--MID(B240,6,4)),NOT(ISNUMBER(--MID(B240,10,1))),NOT(ISNUMBER(--MID(B240,1,1)))),"Valid","Invalid format")))</f>
        <v/>
      </c>
      <c r="D240" s="21" t="str">
        <f aca="false">IF(A240="","",IF(C240&lt;&gt;"Valid","No valid PAN",IF(OR(UPPER(MID(B240,4,1))="P",UPPER(MID(B240,4,1))="H"),"Individual/HUF","Others")))</f>
        <v/>
      </c>
      <c r="E240" s="17"/>
      <c r="F240" s="17"/>
    </row>
    <row r="241" customFormat="false" ht="15" hidden="false" customHeight="true" outlineLevel="0" collapsed="false">
      <c r="A241" s="17"/>
      <c r="B241" s="17"/>
      <c r="C241" s="21" t="str">
        <f aca="false">IF(A241="","",IF(B241="","No PAN",IF(AND(LEN(B241)=10,ISNUMBER(--MID(B241,6,4)),NOT(ISNUMBER(--MID(B241,10,1))),NOT(ISNUMBER(--MID(B241,1,1)))),"Valid","Invalid format")))</f>
        <v/>
      </c>
      <c r="D241" s="21" t="str">
        <f aca="false">IF(A241="","",IF(C241&lt;&gt;"Valid","No valid PAN",IF(OR(UPPER(MID(B241,4,1))="P",UPPER(MID(B241,4,1))="H"),"Individual/HUF","Others")))</f>
        <v/>
      </c>
      <c r="E241" s="17"/>
      <c r="F241" s="17"/>
    </row>
    <row r="242" customFormat="false" ht="15" hidden="false" customHeight="true" outlineLevel="0" collapsed="false">
      <c r="A242" s="17"/>
      <c r="B242" s="17"/>
      <c r="C242" s="21" t="str">
        <f aca="false">IF(A242="","",IF(B242="","No PAN",IF(AND(LEN(B242)=10,ISNUMBER(--MID(B242,6,4)),NOT(ISNUMBER(--MID(B242,10,1))),NOT(ISNUMBER(--MID(B242,1,1)))),"Valid","Invalid format")))</f>
        <v/>
      </c>
      <c r="D242" s="21" t="str">
        <f aca="false">IF(A242="","",IF(C242&lt;&gt;"Valid","No valid PAN",IF(OR(UPPER(MID(B242,4,1))="P",UPPER(MID(B242,4,1))="H"),"Individual/HUF","Others")))</f>
        <v/>
      </c>
      <c r="E242" s="17"/>
      <c r="F242" s="17"/>
    </row>
    <row r="243" customFormat="false" ht="15" hidden="false" customHeight="true" outlineLevel="0" collapsed="false">
      <c r="A243" s="17"/>
      <c r="B243" s="17"/>
      <c r="C243" s="21" t="str">
        <f aca="false">IF(A243="","",IF(B243="","No PAN",IF(AND(LEN(B243)=10,ISNUMBER(--MID(B243,6,4)),NOT(ISNUMBER(--MID(B243,10,1))),NOT(ISNUMBER(--MID(B243,1,1)))),"Valid","Invalid format")))</f>
        <v/>
      </c>
      <c r="D243" s="21" t="str">
        <f aca="false">IF(A243="","",IF(C243&lt;&gt;"Valid","No valid PAN",IF(OR(UPPER(MID(B243,4,1))="P",UPPER(MID(B243,4,1))="H"),"Individual/HUF","Others")))</f>
        <v/>
      </c>
      <c r="E243" s="17"/>
      <c r="F243" s="17"/>
    </row>
    <row r="244" customFormat="false" ht="15" hidden="false" customHeight="true" outlineLevel="0" collapsed="false">
      <c r="A244" s="17"/>
      <c r="B244" s="17"/>
      <c r="C244" s="21" t="str">
        <f aca="false">IF(A244="","",IF(B244="","No PAN",IF(AND(LEN(B244)=10,ISNUMBER(--MID(B244,6,4)),NOT(ISNUMBER(--MID(B244,10,1))),NOT(ISNUMBER(--MID(B244,1,1)))),"Valid","Invalid format")))</f>
        <v/>
      </c>
      <c r="D244" s="21" t="str">
        <f aca="false">IF(A244="","",IF(C244&lt;&gt;"Valid","No valid PAN",IF(OR(UPPER(MID(B244,4,1))="P",UPPER(MID(B244,4,1))="H"),"Individual/HUF","Others")))</f>
        <v/>
      </c>
      <c r="E244" s="17"/>
      <c r="F244" s="17"/>
    </row>
    <row r="245" customFormat="false" ht="15" hidden="false" customHeight="true" outlineLevel="0" collapsed="false">
      <c r="A245" s="17"/>
      <c r="B245" s="17"/>
      <c r="C245" s="21" t="str">
        <f aca="false">IF(A245="","",IF(B245="","No PAN",IF(AND(LEN(B245)=10,ISNUMBER(--MID(B245,6,4)),NOT(ISNUMBER(--MID(B245,10,1))),NOT(ISNUMBER(--MID(B245,1,1)))),"Valid","Invalid format")))</f>
        <v/>
      </c>
      <c r="D245" s="21" t="str">
        <f aca="false">IF(A245="","",IF(C245&lt;&gt;"Valid","No valid PAN",IF(OR(UPPER(MID(B245,4,1))="P",UPPER(MID(B245,4,1))="H"),"Individual/HUF","Others")))</f>
        <v/>
      </c>
      <c r="E245" s="17"/>
      <c r="F245" s="17"/>
    </row>
    <row r="246" customFormat="false" ht="15" hidden="false" customHeight="true" outlineLevel="0" collapsed="false">
      <c r="A246" s="17"/>
      <c r="B246" s="17"/>
      <c r="C246" s="21" t="str">
        <f aca="false">IF(A246="","",IF(B246="","No PAN",IF(AND(LEN(B246)=10,ISNUMBER(--MID(B246,6,4)),NOT(ISNUMBER(--MID(B246,10,1))),NOT(ISNUMBER(--MID(B246,1,1)))),"Valid","Invalid format")))</f>
        <v/>
      </c>
      <c r="D246" s="21" t="str">
        <f aca="false">IF(A246="","",IF(C246&lt;&gt;"Valid","No valid PAN",IF(OR(UPPER(MID(B246,4,1))="P",UPPER(MID(B246,4,1))="H"),"Individual/HUF","Others")))</f>
        <v/>
      </c>
      <c r="E246" s="17"/>
      <c r="F246" s="17"/>
    </row>
    <row r="247" customFormat="false" ht="15" hidden="false" customHeight="true" outlineLevel="0" collapsed="false">
      <c r="A247" s="17"/>
      <c r="B247" s="17"/>
      <c r="C247" s="21" t="str">
        <f aca="false">IF(A247="","",IF(B247="","No PAN",IF(AND(LEN(B247)=10,ISNUMBER(--MID(B247,6,4)),NOT(ISNUMBER(--MID(B247,10,1))),NOT(ISNUMBER(--MID(B247,1,1)))),"Valid","Invalid format")))</f>
        <v/>
      </c>
      <c r="D247" s="21" t="str">
        <f aca="false">IF(A247="","",IF(C247&lt;&gt;"Valid","No valid PAN",IF(OR(UPPER(MID(B247,4,1))="P",UPPER(MID(B247,4,1))="H"),"Individual/HUF","Others")))</f>
        <v/>
      </c>
      <c r="E247" s="17"/>
      <c r="F247" s="17"/>
    </row>
    <row r="248" customFormat="false" ht="15" hidden="false" customHeight="true" outlineLevel="0" collapsed="false">
      <c r="A248" s="17"/>
      <c r="B248" s="17"/>
      <c r="C248" s="21" t="str">
        <f aca="false">IF(A248="","",IF(B248="","No PAN",IF(AND(LEN(B248)=10,ISNUMBER(--MID(B248,6,4)),NOT(ISNUMBER(--MID(B248,10,1))),NOT(ISNUMBER(--MID(B248,1,1)))),"Valid","Invalid format")))</f>
        <v/>
      </c>
      <c r="D248" s="21" t="str">
        <f aca="false">IF(A248="","",IF(C248&lt;&gt;"Valid","No valid PAN",IF(OR(UPPER(MID(B248,4,1))="P",UPPER(MID(B248,4,1))="H"),"Individual/HUF","Others")))</f>
        <v/>
      </c>
      <c r="E248" s="17"/>
      <c r="F248" s="17"/>
    </row>
    <row r="249" customFormat="false" ht="15" hidden="false" customHeight="true" outlineLevel="0" collapsed="false">
      <c r="A249" s="17"/>
      <c r="B249" s="17"/>
      <c r="C249" s="21" t="str">
        <f aca="false">IF(A249="","",IF(B249="","No PAN",IF(AND(LEN(B249)=10,ISNUMBER(--MID(B249,6,4)),NOT(ISNUMBER(--MID(B249,10,1))),NOT(ISNUMBER(--MID(B249,1,1)))),"Valid","Invalid format")))</f>
        <v/>
      </c>
      <c r="D249" s="21" t="str">
        <f aca="false">IF(A249="","",IF(C249&lt;&gt;"Valid","No valid PAN",IF(OR(UPPER(MID(B249,4,1))="P",UPPER(MID(B249,4,1))="H"),"Individual/HUF","Others")))</f>
        <v/>
      </c>
      <c r="E249" s="17"/>
      <c r="F249" s="17"/>
    </row>
    <row r="250" customFormat="false" ht="15" hidden="false" customHeight="true" outlineLevel="0" collapsed="false">
      <c r="A250" s="17"/>
      <c r="B250" s="17"/>
      <c r="C250" s="21" t="str">
        <f aca="false">IF(A250="","",IF(B250="","No PAN",IF(AND(LEN(B250)=10,ISNUMBER(--MID(B250,6,4)),NOT(ISNUMBER(--MID(B250,10,1))),NOT(ISNUMBER(--MID(B250,1,1)))),"Valid","Invalid format")))</f>
        <v/>
      </c>
      <c r="D250" s="21" t="str">
        <f aca="false">IF(A250="","",IF(C250&lt;&gt;"Valid","No valid PAN",IF(OR(UPPER(MID(B250,4,1))="P",UPPER(MID(B250,4,1))="H"),"Individual/HUF","Others")))</f>
        <v/>
      </c>
      <c r="E250" s="17"/>
      <c r="F250" s="17"/>
    </row>
    <row r="251" customFormat="false" ht="15" hidden="false" customHeight="true" outlineLevel="0" collapsed="false">
      <c r="A251" s="17"/>
      <c r="B251" s="17"/>
      <c r="C251" s="21" t="str">
        <f aca="false">IF(A251="","",IF(B251="","No PAN",IF(AND(LEN(B251)=10,ISNUMBER(--MID(B251,6,4)),NOT(ISNUMBER(--MID(B251,10,1))),NOT(ISNUMBER(--MID(B251,1,1)))),"Valid","Invalid format")))</f>
        <v/>
      </c>
      <c r="D251" s="21" t="str">
        <f aca="false">IF(A251="","",IF(C251&lt;&gt;"Valid","No valid PAN",IF(OR(UPPER(MID(B251,4,1))="P",UPPER(MID(B251,4,1))="H"),"Individual/HUF","Others")))</f>
        <v/>
      </c>
      <c r="E251" s="17"/>
      <c r="F251" s="17"/>
    </row>
    <row r="252" customFormat="false" ht="15" hidden="false" customHeight="true" outlineLevel="0" collapsed="false">
      <c r="A252" s="17"/>
      <c r="B252" s="17"/>
      <c r="C252" s="21" t="str">
        <f aca="false">IF(A252="","",IF(B252="","No PAN",IF(AND(LEN(B252)=10,ISNUMBER(--MID(B252,6,4)),NOT(ISNUMBER(--MID(B252,10,1))),NOT(ISNUMBER(--MID(B252,1,1)))),"Valid","Invalid format")))</f>
        <v/>
      </c>
      <c r="D252" s="21" t="str">
        <f aca="false">IF(A252="","",IF(C252&lt;&gt;"Valid","No valid PAN",IF(OR(UPPER(MID(B252,4,1))="P",UPPER(MID(B252,4,1))="H"),"Individual/HUF","Others")))</f>
        <v/>
      </c>
      <c r="E252" s="17"/>
      <c r="F252" s="17"/>
    </row>
    <row r="253" customFormat="false" ht="15" hidden="false" customHeight="true" outlineLevel="0" collapsed="false">
      <c r="A253" s="17"/>
      <c r="B253" s="17"/>
      <c r="C253" s="21" t="str">
        <f aca="false">IF(A253="","",IF(B253="","No PAN",IF(AND(LEN(B253)=10,ISNUMBER(--MID(B253,6,4)),NOT(ISNUMBER(--MID(B253,10,1))),NOT(ISNUMBER(--MID(B253,1,1)))),"Valid","Invalid format")))</f>
        <v/>
      </c>
      <c r="D253" s="21" t="str">
        <f aca="false">IF(A253="","",IF(C253&lt;&gt;"Valid","No valid PAN",IF(OR(UPPER(MID(B253,4,1))="P",UPPER(MID(B253,4,1))="H"),"Individual/HUF","Others")))</f>
        <v/>
      </c>
      <c r="E253" s="17"/>
      <c r="F253" s="17"/>
    </row>
    <row r="254" customFormat="false" ht="15" hidden="false" customHeight="true" outlineLevel="0" collapsed="false">
      <c r="A254" s="17"/>
      <c r="B254" s="17"/>
      <c r="C254" s="21" t="str">
        <f aca="false">IF(A254="","",IF(B254="","No PAN",IF(AND(LEN(B254)=10,ISNUMBER(--MID(B254,6,4)),NOT(ISNUMBER(--MID(B254,10,1))),NOT(ISNUMBER(--MID(B254,1,1)))),"Valid","Invalid format")))</f>
        <v/>
      </c>
      <c r="D254" s="21" t="str">
        <f aca="false">IF(A254="","",IF(C254&lt;&gt;"Valid","No valid PAN",IF(OR(UPPER(MID(B254,4,1))="P",UPPER(MID(B254,4,1))="H"),"Individual/HUF","Others")))</f>
        <v/>
      </c>
      <c r="E254" s="17"/>
      <c r="F254" s="17"/>
    </row>
    <row r="255" customFormat="false" ht="15" hidden="false" customHeight="true" outlineLevel="0" collapsed="false">
      <c r="A255" s="17"/>
      <c r="B255" s="17"/>
      <c r="C255" s="21" t="str">
        <f aca="false">IF(A255="","",IF(B255="","No PAN",IF(AND(LEN(B255)=10,ISNUMBER(--MID(B255,6,4)),NOT(ISNUMBER(--MID(B255,10,1))),NOT(ISNUMBER(--MID(B255,1,1)))),"Valid","Invalid format")))</f>
        <v/>
      </c>
      <c r="D255" s="21" t="str">
        <f aca="false">IF(A255="","",IF(C255&lt;&gt;"Valid","No valid PAN",IF(OR(UPPER(MID(B255,4,1))="P",UPPER(MID(B255,4,1))="H"),"Individual/HUF","Others")))</f>
        <v/>
      </c>
      <c r="E255" s="17"/>
      <c r="F255" s="17"/>
    </row>
    <row r="256" customFormat="false" ht="15" hidden="false" customHeight="true" outlineLevel="0" collapsed="false">
      <c r="A256" s="17"/>
      <c r="B256" s="17"/>
      <c r="C256" s="21" t="str">
        <f aca="false">IF(A256="","",IF(B256="","No PAN",IF(AND(LEN(B256)=10,ISNUMBER(--MID(B256,6,4)),NOT(ISNUMBER(--MID(B256,10,1))),NOT(ISNUMBER(--MID(B256,1,1)))),"Valid","Invalid format")))</f>
        <v/>
      </c>
      <c r="D256" s="21" t="str">
        <f aca="false">IF(A256="","",IF(C256&lt;&gt;"Valid","No valid PAN",IF(OR(UPPER(MID(B256,4,1))="P",UPPER(MID(B256,4,1))="H"),"Individual/HUF","Others")))</f>
        <v/>
      </c>
      <c r="E256" s="17"/>
      <c r="F256" s="17"/>
    </row>
    <row r="257" customFormat="false" ht="15" hidden="false" customHeight="true" outlineLevel="0" collapsed="false">
      <c r="A257" s="17"/>
      <c r="B257" s="17"/>
      <c r="C257" s="21" t="str">
        <f aca="false">IF(A257="","",IF(B257="","No PAN",IF(AND(LEN(B257)=10,ISNUMBER(--MID(B257,6,4)),NOT(ISNUMBER(--MID(B257,10,1))),NOT(ISNUMBER(--MID(B257,1,1)))),"Valid","Invalid format")))</f>
        <v/>
      </c>
      <c r="D257" s="21" t="str">
        <f aca="false">IF(A257="","",IF(C257&lt;&gt;"Valid","No valid PAN",IF(OR(UPPER(MID(B257,4,1))="P",UPPER(MID(B257,4,1))="H"),"Individual/HUF","Others")))</f>
        <v/>
      </c>
      <c r="E257" s="17"/>
      <c r="F257" s="17"/>
    </row>
    <row r="258" customFormat="false" ht="15" hidden="false" customHeight="true" outlineLevel="0" collapsed="false">
      <c r="A258" s="17"/>
      <c r="B258" s="17"/>
      <c r="C258" s="21" t="str">
        <f aca="false">IF(A258="","",IF(B258="","No PAN",IF(AND(LEN(B258)=10,ISNUMBER(--MID(B258,6,4)),NOT(ISNUMBER(--MID(B258,10,1))),NOT(ISNUMBER(--MID(B258,1,1)))),"Valid","Invalid format")))</f>
        <v/>
      </c>
      <c r="D258" s="21" t="str">
        <f aca="false">IF(A258="","",IF(C258&lt;&gt;"Valid","No valid PAN",IF(OR(UPPER(MID(B258,4,1))="P",UPPER(MID(B258,4,1))="H"),"Individual/HUF","Others")))</f>
        <v/>
      </c>
      <c r="E258" s="17"/>
      <c r="F258" s="17"/>
    </row>
    <row r="259" customFormat="false" ht="15" hidden="false" customHeight="true" outlineLevel="0" collapsed="false">
      <c r="A259" s="17"/>
      <c r="B259" s="17"/>
      <c r="C259" s="21" t="str">
        <f aca="false">IF(A259="","",IF(B259="","No PAN",IF(AND(LEN(B259)=10,ISNUMBER(--MID(B259,6,4)),NOT(ISNUMBER(--MID(B259,10,1))),NOT(ISNUMBER(--MID(B259,1,1)))),"Valid","Invalid format")))</f>
        <v/>
      </c>
      <c r="D259" s="21" t="str">
        <f aca="false">IF(A259="","",IF(C259&lt;&gt;"Valid","No valid PAN",IF(OR(UPPER(MID(B259,4,1))="P",UPPER(MID(B259,4,1))="H"),"Individual/HUF","Others")))</f>
        <v/>
      </c>
      <c r="E259" s="17"/>
      <c r="F259" s="17"/>
    </row>
    <row r="260" customFormat="false" ht="15" hidden="false" customHeight="true" outlineLevel="0" collapsed="false">
      <c r="A260" s="17"/>
      <c r="B260" s="17"/>
      <c r="C260" s="21" t="str">
        <f aca="false">IF(A260="","",IF(B260="","No PAN",IF(AND(LEN(B260)=10,ISNUMBER(--MID(B260,6,4)),NOT(ISNUMBER(--MID(B260,10,1))),NOT(ISNUMBER(--MID(B260,1,1)))),"Valid","Invalid format")))</f>
        <v/>
      </c>
      <c r="D260" s="21" t="str">
        <f aca="false">IF(A260="","",IF(C260&lt;&gt;"Valid","No valid PAN",IF(OR(UPPER(MID(B260,4,1))="P",UPPER(MID(B260,4,1))="H"),"Individual/HUF","Others")))</f>
        <v/>
      </c>
      <c r="E260" s="17"/>
      <c r="F260" s="17"/>
    </row>
    <row r="261" customFormat="false" ht="15" hidden="false" customHeight="true" outlineLevel="0" collapsed="false">
      <c r="A261" s="17"/>
      <c r="B261" s="17"/>
      <c r="C261" s="21" t="str">
        <f aca="false">IF(A261="","",IF(B261="","No PAN",IF(AND(LEN(B261)=10,ISNUMBER(--MID(B261,6,4)),NOT(ISNUMBER(--MID(B261,10,1))),NOT(ISNUMBER(--MID(B261,1,1)))),"Valid","Invalid format")))</f>
        <v/>
      </c>
      <c r="D261" s="21" t="str">
        <f aca="false">IF(A261="","",IF(C261&lt;&gt;"Valid","No valid PAN",IF(OR(UPPER(MID(B261,4,1))="P",UPPER(MID(B261,4,1))="H"),"Individual/HUF","Others")))</f>
        <v/>
      </c>
      <c r="E261" s="17"/>
      <c r="F261" s="17"/>
    </row>
    <row r="262" customFormat="false" ht="15" hidden="false" customHeight="true" outlineLevel="0" collapsed="false">
      <c r="A262" s="17"/>
      <c r="B262" s="17"/>
      <c r="C262" s="21" t="str">
        <f aca="false">IF(A262="","",IF(B262="","No PAN",IF(AND(LEN(B262)=10,ISNUMBER(--MID(B262,6,4)),NOT(ISNUMBER(--MID(B262,10,1))),NOT(ISNUMBER(--MID(B262,1,1)))),"Valid","Invalid format")))</f>
        <v/>
      </c>
      <c r="D262" s="21" t="str">
        <f aca="false">IF(A262="","",IF(C262&lt;&gt;"Valid","No valid PAN",IF(OR(UPPER(MID(B262,4,1))="P",UPPER(MID(B262,4,1))="H"),"Individual/HUF","Others")))</f>
        <v/>
      </c>
      <c r="E262" s="17"/>
      <c r="F262" s="17"/>
    </row>
    <row r="263" customFormat="false" ht="15" hidden="false" customHeight="true" outlineLevel="0" collapsed="false">
      <c r="A263" s="17"/>
      <c r="B263" s="17"/>
      <c r="C263" s="21" t="str">
        <f aca="false">IF(A263="","",IF(B263="","No PAN",IF(AND(LEN(B263)=10,ISNUMBER(--MID(B263,6,4)),NOT(ISNUMBER(--MID(B263,10,1))),NOT(ISNUMBER(--MID(B263,1,1)))),"Valid","Invalid format")))</f>
        <v/>
      </c>
      <c r="D263" s="21" t="str">
        <f aca="false">IF(A263="","",IF(C263&lt;&gt;"Valid","No valid PAN",IF(OR(UPPER(MID(B263,4,1))="P",UPPER(MID(B263,4,1))="H"),"Individual/HUF","Others")))</f>
        <v/>
      </c>
      <c r="E263" s="17"/>
      <c r="F263" s="17"/>
    </row>
    <row r="264" customFormat="false" ht="15" hidden="false" customHeight="true" outlineLevel="0" collapsed="false">
      <c r="A264" s="17"/>
      <c r="B264" s="17"/>
      <c r="C264" s="21" t="str">
        <f aca="false">IF(A264="","",IF(B264="","No PAN",IF(AND(LEN(B264)=10,ISNUMBER(--MID(B264,6,4)),NOT(ISNUMBER(--MID(B264,10,1))),NOT(ISNUMBER(--MID(B264,1,1)))),"Valid","Invalid format")))</f>
        <v/>
      </c>
      <c r="D264" s="21" t="str">
        <f aca="false">IF(A264="","",IF(C264&lt;&gt;"Valid","No valid PAN",IF(OR(UPPER(MID(B264,4,1))="P",UPPER(MID(B264,4,1))="H"),"Individual/HUF","Others")))</f>
        <v/>
      </c>
      <c r="E264" s="17"/>
      <c r="F264" s="17"/>
    </row>
    <row r="265" customFormat="false" ht="15" hidden="false" customHeight="true" outlineLevel="0" collapsed="false">
      <c r="A265" s="17"/>
      <c r="B265" s="17"/>
      <c r="C265" s="21" t="str">
        <f aca="false">IF(A265="","",IF(B265="","No PAN",IF(AND(LEN(B265)=10,ISNUMBER(--MID(B265,6,4)),NOT(ISNUMBER(--MID(B265,10,1))),NOT(ISNUMBER(--MID(B265,1,1)))),"Valid","Invalid format")))</f>
        <v/>
      </c>
      <c r="D265" s="21" t="str">
        <f aca="false">IF(A265="","",IF(C265&lt;&gt;"Valid","No valid PAN",IF(OR(UPPER(MID(B265,4,1))="P",UPPER(MID(B265,4,1))="H"),"Individual/HUF","Others")))</f>
        <v/>
      </c>
      <c r="E265" s="17"/>
      <c r="F265" s="17"/>
    </row>
    <row r="266" customFormat="false" ht="15" hidden="false" customHeight="true" outlineLevel="0" collapsed="false">
      <c r="A266" s="17"/>
      <c r="B266" s="17"/>
      <c r="C266" s="21" t="str">
        <f aca="false">IF(A266="","",IF(B266="","No PAN",IF(AND(LEN(B266)=10,ISNUMBER(--MID(B266,6,4)),NOT(ISNUMBER(--MID(B266,10,1))),NOT(ISNUMBER(--MID(B266,1,1)))),"Valid","Invalid format")))</f>
        <v/>
      </c>
      <c r="D266" s="21" t="str">
        <f aca="false">IF(A266="","",IF(C266&lt;&gt;"Valid","No valid PAN",IF(OR(UPPER(MID(B266,4,1))="P",UPPER(MID(B266,4,1))="H"),"Individual/HUF","Others")))</f>
        <v/>
      </c>
      <c r="E266" s="17"/>
      <c r="F266" s="17"/>
    </row>
    <row r="267" customFormat="false" ht="15" hidden="false" customHeight="true" outlineLevel="0" collapsed="false">
      <c r="A267" s="17"/>
      <c r="B267" s="17"/>
      <c r="C267" s="21" t="str">
        <f aca="false">IF(A267="","",IF(B267="","No PAN",IF(AND(LEN(B267)=10,ISNUMBER(--MID(B267,6,4)),NOT(ISNUMBER(--MID(B267,10,1))),NOT(ISNUMBER(--MID(B267,1,1)))),"Valid","Invalid format")))</f>
        <v/>
      </c>
      <c r="D267" s="21" t="str">
        <f aca="false">IF(A267="","",IF(C267&lt;&gt;"Valid","No valid PAN",IF(OR(UPPER(MID(B267,4,1))="P",UPPER(MID(B267,4,1))="H"),"Individual/HUF","Others")))</f>
        <v/>
      </c>
      <c r="E267" s="17"/>
      <c r="F267" s="17"/>
    </row>
    <row r="268" customFormat="false" ht="15" hidden="false" customHeight="true" outlineLevel="0" collapsed="false">
      <c r="A268" s="17"/>
      <c r="B268" s="17"/>
      <c r="C268" s="21" t="str">
        <f aca="false">IF(A268="","",IF(B268="","No PAN",IF(AND(LEN(B268)=10,ISNUMBER(--MID(B268,6,4)),NOT(ISNUMBER(--MID(B268,10,1))),NOT(ISNUMBER(--MID(B268,1,1)))),"Valid","Invalid format")))</f>
        <v/>
      </c>
      <c r="D268" s="21" t="str">
        <f aca="false">IF(A268="","",IF(C268&lt;&gt;"Valid","No valid PAN",IF(OR(UPPER(MID(B268,4,1))="P",UPPER(MID(B268,4,1))="H"),"Individual/HUF","Others")))</f>
        <v/>
      </c>
      <c r="E268" s="17"/>
      <c r="F268" s="17"/>
    </row>
    <row r="269" customFormat="false" ht="15" hidden="false" customHeight="true" outlineLevel="0" collapsed="false">
      <c r="A269" s="17"/>
      <c r="B269" s="17"/>
      <c r="C269" s="21" t="str">
        <f aca="false">IF(A269="","",IF(B269="","No PAN",IF(AND(LEN(B269)=10,ISNUMBER(--MID(B269,6,4)),NOT(ISNUMBER(--MID(B269,10,1))),NOT(ISNUMBER(--MID(B269,1,1)))),"Valid","Invalid format")))</f>
        <v/>
      </c>
      <c r="D269" s="21" t="str">
        <f aca="false">IF(A269="","",IF(C269&lt;&gt;"Valid","No valid PAN",IF(OR(UPPER(MID(B269,4,1))="P",UPPER(MID(B269,4,1))="H"),"Individual/HUF","Others")))</f>
        <v/>
      </c>
      <c r="E269" s="17"/>
      <c r="F269" s="17"/>
    </row>
    <row r="270" customFormat="false" ht="15" hidden="false" customHeight="true" outlineLevel="0" collapsed="false">
      <c r="A270" s="17"/>
      <c r="B270" s="17"/>
      <c r="C270" s="21" t="str">
        <f aca="false">IF(A270="","",IF(B270="","No PAN",IF(AND(LEN(B270)=10,ISNUMBER(--MID(B270,6,4)),NOT(ISNUMBER(--MID(B270,10,1))),NOT(ISNUMBER(--MID(B270,1,1)))),"Valid","Invalid format")))</f>
        <v/>
      </c>
      <c r="D270" s="21" t="str">
        <f aca="false">IF(A270="","",IF(C270&lt;&gt;"Valid","No valid PAN",IF(OR(UPPER(MID(B270,4,1))="P",UPPER(MID(B270,4,1))="H"),"Individual/HUF","Others")))</f>
        <v/>
      </c>
      <c r="E270" s="17"/>
      <c r="F270" s="17"/>
    </row>
    <row r="271" customFormat="false" ht="15" hidden="false" customHeight="true" outlineLevel="0" collapsed="false">
      <c r="A271" s="17"/>
      <c r="B271" s="17"/>
      <c r="C271" s="21" t="str">
        <f aca="false">IF(A271="","",IF(B271="","No PAN",IF(AND(LEN(B271)=10,ISNUMBER(--MID(B271,6,4)),NOT(ISNUMBER(--MID(B271,10,1))),NOT(ISNUMBER(--MID(B271,1,1)))),"Valid","Invalid format")))</f>
        <v/>
      </c>
      <c r="D271" s="21" t="str">
        <f aca="false">IF(A271="","",IF(C271&lt;&gt;"Valid","No valid PAN",IF(OR(UPPER(MID(B271,4,1))="P",UPPER(MID(B271,4,1))="H"),"Individual/HUF","Others")))</f>
        <v/>
      </c>
      <c r="E271" s="17"/>
      <c r="F271" s="17"/>
    </row>
    <row r="272" customFormat="false" ht="15" hidden="false" customHeight="true" outlineLevel="0" collapsed="false">
      <c r="A272" s="17"/>
      <c r="B272" s="17"/>
      <c r="C272" s="21" t="str">
        <f aca="false">IF(A272="","",IF(B272="","No PAN",IF(AND(LEN(B272)=10,ISNUMBER(--MID(B272,6,4)),NOT(ISNUMBER(--MID(B272,10,1))),NOT(ISNUMBER(--MID(B272,1,1)))),"Valid","Invalid format")))</f>
        <v/>
      </c>
      <c r="D272" s="21" t="str">
        <f aca="false">IF(A272="","",IF(C272&lt;&gt;"Valid","No valid PAN",IF(OR(UPPER(MID(B272,4,1))="P",UPPER(MID(B272,4,1))="H"),"Individual/HUF","Others")))</f>
        <v/>
      </c>
      <c r="E272" s="17"/>
      <c r="F272" s="17"/>
    </row>
    <row r="273" customFormat="false" ht="15" hidden="false" customHeight="true" outlineLevel="0" collapsed="false">
      <c r="A273" s="17"/>
      <c r="B273" s="17"/>
      <c r="C273" s="21" t="str">
        <f aca="false">IF(A273="","",IF(B273="","No PAN",IF(AND(LEN(B273)=10,ISNUMBER(--MID(B273,6,4)),NOT(ISNUMBER(--MID(B273,10,1))),NOT(ISNUMBER(--MID(B273,1,1)))),"Valid","Invalid format")))</f>
        <v/>
      </c>
      <c r="D273" s="21" t="str">
        <f aca="false">IF(A273="","",IF(C273&lt;&gt;"Valid","No valid PAN",IF(OR(UPPER(MID(B273,4,1))="P",UPPER(MID(B273,4,1))="H"),"Individual/HUF","Others")))</f>
        <v/>
      </c>
      <c r="E273" s="17"/>
      <c r="F273" s="17"/>
    </row>
    <row r="274" customFormat="false" ht="15" hidden="false" customHeight="true" outlineLevel="0" collapsed="false">
      <c r="A274" s="17"/>
      <c r="B274" s="17"/>
      <c r="C274" s="21" t="str">
        <f aca="false">IF(A274="","",IF(B274="","No PAN",IF(AND(LEN(B274)=10,ISNUMBER(--MID(B274,6,4)),NOT(ISNUMBER(--MID(B274,10,1))),NOT(ISNUMBER(--MID(B274,1,1)))),"Valid","Invalid format")))</f>
        <v/>
      </c>
      <c r="D274" s="21" t="str">
        <f aca="false">IF(A274="","",IF(C274&lt;&gt;"Valid","No valid PAN",IF(OR(UPPER(MID(B274,4,1))="P",UPPER(MID(B274,4,1))="H"),"Individual/HUF","Others")))</f>
        <v/>
      </c>
      <c r="E274" s="17"/>
      <c r="F274" s="17"/>
    </row>
    <row r="275" customFormat="false" ht="15" hidden="false" customHeight="true" outlineLevel="0" collapsed="false">
      <c r="A275" s="17"/>
      <c r="B275" s="17"/>
      <c r="C275" s="21" t="str">
        <f aca="false">IF(A275="","",IF(B275="","No PAN",IF(AND(LEN(B275)=10,ISNUMBER(--MID(B275,6,4)),NOT(ISNUMBER(--MID(B275,10,1))),NOT(ISNUMBER(--MID(B275,1,1)))),"Valid","Invalid format")))</f>
        <v/>
      </c>
      <c r="D275" s="21" t="str">
        <f aca="false">IF(A275="","",IF(C275&lt;&gt;"Valid","No valid PAN",IF(OR(UPPER(MID(B275,4,1))="P",UPPER(MID(B275,4,1))="H"),"Individual/HUF","Others")))</f>
        <v/>
      </c>
      <c r="E275" s="17"/>
      <c r="F275" s="17"/>
    </row>
    <row r="276" customFormat="false" ht="15" hidden="false" customHeight="true" outlineLevel="0" collapsed="false">
      <c r="A276" s="17"/>
      <c r="B276" s="17"/>
      <c r="C276" s="21" t="str">
        <f aca="false">IF(A276="","",IF(B276="","No PAN",IF(AND(LEN(B276)=10,ISNUMBER(--MID(B276,6,4)),NOT(ISNUMBER(--MID(B276,10,1))),NOT(ISNUMBER(--MID(B276,1,1)))),"Valid","Invalid format")))</f>
        <v/>
      </c>
      <c r="D276" s="21" t="str">
        <f aca="false">IF(A276="","",IF(C276&lt;&gt;"Valid","No valid PAN",IF(OR(UPPER(MID(B276,4,1))="P",UPPER(MID(B276,4,1))="H"),"Individual/HUF","Others")))</f>
        <v/>
      </c>
      <c r="E276" s="17"/>
      <c r="F276" s="17"/>
    </row>
    <row r="277" customFormat="false" ht="15" hidden="false" customHeight="true" outlineLevel="0" collapsed="false">
      <c r="A277" s="17"/>
      <c r="B277" s="17"/>
      <c r="C277" s="21" t="str">
        <f aca="false">IF(A277="","",IF(B277="","No PAN",IF(AND(LEN(B277)=10,ISNUMBER(--MID(B277,6,4)),NOT(ISNUMBER(--MID(B277,10,1))),NOT(ISNUMBER(--MID(B277,1,1)))),"Valid","Invalid format")))</f>
        <v/>
      </c>
      <c r="D277" s="21" t="str">
        <f aca="false">IF(A277="","",IF(C277&lt;&gt;"Valid","No valid PAN",IF(OR(UPPER(MID(B277,4,1))="P",UPPER(MID(B277,4,1))="H"),"Individual/HUF","Others")))</f>
        <v/>
      </c>
      <c r="E277" s="17"/>
      <c r="F277" s="17"/>
    </row>
    <row r="278" customFormat="false" ht="15" hidden="false" customHeight="true" outlineLevel="0" collapsed="false">
      <c r="A278" s="17"/>
      <c r="B278" s="17"/>
      <c r="C278" s="21" t="str">
        <f aca="false">IF(A278="","",IF(B278="","No PAN",IF(AND(LEN(B278)=10,ISNUMBER(--MID(B278,6,4)),NOT(ISNUMBER(--MID(B278,10,1))),NOT(ISNUMBER(--MID(B278,1,1)))),"Valid","Invalid format")))</f>
        <v/>
      </c>
      <c r="D278" s="21" t="str">
        <f aca="false">IF(A278="","",IF(C278&lt;&gt;"Valid","No valid PAN",IF(OR(UPPER(MID(B278,4,1))="P",UPPER(MID(B278,4,1))="H"),"Individual/HUF","Others")))</f>
        <v/>
      </c>
      <c r="E278" s="17"/>
      <c r="F278" s="17"/>
    </row>
    <row r="279" customFormat="false" ht="15" hidden="false" customHeight="true" outlineLevel="0" collapsed="false">
      <c r="A279" s="17"/>
      <c r="B279" s="17"/>
      <c r="C279" s="21" t="str">
        <f aca="false">IF(A279="","",IF(B279="","No PAN",IF(AND(LEN(B279)=10,ISNUMBER(--MID(B279,6,4)),NOT(ISNUMBER(--MID(B279,10,1))),NOT(ISNUMBER(--MID(B279,1,1)))),"Valid","Invalid format")))</f>
        <v/>
      </c>
      <c r="D279" s="21" t="str">
        <f aca="false">IF(A279="","",IF(C279&lt;&gt;"Valid","No valid PAN",IF(OR(UPPER(MID(B279,4,1))="P",UPPER(MID(B279,4,1))="H"),"Individual/HUF","Others")))</f>
        <v/>
      </c>
      <c r="E279" s="17"/>
      <c r="F279" s="17"/>
    </row>
    <row r="280" customFormat="false" ht="15" hidden="false" customHeight="true" outlineLevel="0" collapsed="false">
      <c r="A280" s="17"/>
      <c r="B280" s="17"/>
      <c r="C280" s="21" t="str">
        <f aca="false">IF(A280="","",IF(B280="","No PAN",IF(AND(LEN(B280)=10,ISNUMBER(--MID(B280,6,4)),NOT(ISNUMBER(--MID(B280,10,1))),NOT(ISNUMBER(--MID(B280,1,1)))),"Valid","Invalid format")))</f>
        <v/>
      </c>
      <c r="D280" s="21" t="str">
        <f aca="false">IF(A280="","",IF(C280&lt;&gt;"Valid","No valid PAN",IF(OR(UPPER(MID(B280,4,1))="P",UPPER(MID(B280,4,1))="H"),"Individual/HUF","Others")))</f>
        <v/>
      </c>
      <c r="E280" s="17"/>
      <c r="F280" s="17"/>
    </row>
    <row r="281" customFormat="false" ht="15" hidden="false" customHeight="true" outlineLevel="0" collapsed="false">
      <c r="A281" s="17"/>
      <c r="B281" s="17"/>
      <c r="C281" s="21" t="str">
        <f aca="false">IF(A281="","",IF(B281="","No PAN",IF(AND(LEN(B281)=10,ISNUMBER(--MID(B281,6,4)),NOT(ISNUMBER(--MID(B281,10,1))),NOT(ISNUMBER(--MID(B281,1,1)))),"Valid","Invalid format")))</f>
        <v/>
      </c>
      <c r="D281" s="21" t="str">
        <f aca="false">IF(A281="","",IF(C281&lt;&gt;"Valid","No valid PAN",IF(OR(UPPER(MID(B281,4,1))="P",UPPER(MID(B281,4,1))="H"),"Individual/HUF","Others")))</f>
        <v/>
      </c>
      <c r="E281" s="17"/>
      <c r="F281" s="17"/>
    </row>
    <row r="282" customFormat="false" ht="15" hidden="false" customHeight="true" outlineLevel="0" collapsed="false">
      <c r="A282" s="17"/>
      <c r="B282" s="17"/>
      <c r="C282" s="21" t="str">
        <f aca="false">IF(A282="","",IF(B282="","No PAN",IF(AND(LEN(B282)=10,ISNUMBER(--MID(B282,6,4)),NOT(ISNUMBER(--MID(B282,10,1))),NOT(ISNUMBER(--MID(B282,1,1)))),"Valid","Invalid format")))</f>
        <v/>
      </c>
      <c r="D282" s="21" t="str">
        <f aca="false">IF(A282="","",IF(C282&lt;&gt;"Valid","No valid PAN",IF(OR(UPPER(MID(B282,4,1))="P",UPPER(MID(B282,4,1))="H"),"Individual/HUF","Others")))</f>
        <v/>
      </c>
      <c r="E282" s="17"/>
      <c r="F282" s="17"/>
    </row>
    <row r="283" customFormat="false" ht="15" hidden="false" customHeight="true" outlineLevel="0" collapsed="false">
      <c r="A283" s="17"/>
      <c r="B283" s="17"/>
      <c r="C283" s="21" t="str">
        <f aca="false">IF(A283="","",IF(B283="","No PAN",IF(AND(LEN(B283)=10,ISNUMBER(--MID(B283,6,4)),NOT(ISNUMBER(--MID(B283,10,1))),NOT(ISNUMBER(--MID(B283,1,1)))),"Valid","Invalid format")))</f>
        <v/>
      </c>
      <c r="D283" s="21" t="str">
        <f aca="false">IF(A283="","",IF(C283&lt;&gt;"Valid","No valid PAN",IF(OR(UPPER(MID(B283,4,1))="P",UPPER(MID(B283,4,1))="H"),"Individual/HUF","Others")))</f>
        <v/>
      </c>
      <c r="E283" s="17"/>
      <c r="F283" s="17"/>
    </row>
    <row r="284" customFormat="false" ht="15" hidden="false" customHeight="true" outlineLevel="0" collapsed="false">
      <c r="A284" s="17"/>
      <c r="B284" s="17"/>
      <c r="C284" s="21" t="str">
        <f aca="false">IF(A284="","",IF(B284="","No PAN",IF(AND(LEN(B284)=10,ISNUMBER(--MID(B284,6,4)),NOT(ISNUMBER(--MID(B284,10,1))),NOT(ISNUMBER(--MID(B284,1,1)))),"Valid","Invalid format")))</f>
        <v/>
      </c>
      <c r="D284" s="21" t="str">
        <f aca="false">IF(A284="","",IF(C284&lt;&gt;"Valid","No valid PAN",IF(OR(UPPER(MID(B284,4,1))="P",UPPER(MID(B284,4,1))="H"),"Individual/HUF","Others")))</f>
        <v/>
      </c>
      <c r="E284" s="17"/>
      <c r="F284" s="17"/>
    </row>
    <row r="285" customFormat="false" ht="15" hidden="false" customHeight="true" outlineLevel="0" collapsed="false">
      <c r="A285" s="17"/>
      <c r="B285" s="17"/>
      <c r="C285" s="21" t="str">
        <f aca="false">IF(A285="","",IF(B285="","No PAN",IF(AND(LEN(B285)=10,ISNUMBER(--MID(B285,6,4)),NOT(ISNUMBER(--MID(B285,10,1))),NOT(ISNUMBER(--MID(B285,1,1)))),"Valid","Invalid format")))</f>
        <v/>
      </c>
      <c r="D285" s="21" t="str">
        <f aca="false">IF(A285="","",IF(C285&lt;&gt;"Valid","No valid PAN",IF(OR(UPPER(MID(B285,4,1))="P",UPPER(MID(B285,4,1))="H"),"Individual/HUF","Others")))</f>
        <v/>
      </c>
      <c r="E285" s="17"/>
      <c r="F285" s="17"/>
    </row>
    <row r="286" customFormat="false" ht="15" hidden="false" customHeight="true" outlineLevel="0" collapsed="false">
      <c r="A286" s="17"/>
      <c r="B286" s="17"/>
      <c r="C286" s="21" t="str">
        <f aca="false">IF(A286="","",IF(B286="","No PAN",IF(AND(LEN(B286)=10,ISNUMBER(--MID(B286,6,4)),NOT(ISNUMBER(--MID(B286,10,1))),NOT(ISNUMBER(--MID(B286,1,1)))),"Valid","Invalid format")))</f>
        <v/>
      </c>
      <c r="D286" s="21" t="str">
        <f aca="false">IF(A286="","",IF(C286&lt;&gt;"Valid","No valid PAN",IF(OR(UPPER(MID(B286,4,1))="P",UPPER(MID(B286,4,1))="H"),"Individual/HUF","Others")))</f>
        <v/>
      </c>
      <c r="E286" s="17"/>
      <c r="F286" s="17"/>
    </row>
    <row r="287" customFormat="false" ht="15" hidden="false" customHeight="true" outlineLevel="0" collapsed="false">
      <c r="A287" s="17"/>
      <c r="B287" s="17"/>
      <c r="C287" s="21" t="str">
        <f aca="false">IF(A287="","",IF(B287="","No PAN",IF(AND(LEN(B287)=10,ISNUMBER(--MID(B287,6,4)),NOT(ISNUMBER(--MID(B287,10,1))),NOT(ISNUMBER(--MID(B287,1,1)))),"Valid","Invalid format")))</f>
        <v/>
      </c>
      <c r="D287" s="21" t="str">
        <f aca="false">IF(A287="","",IF(C287&lt;&gt;"Valid","No valid PAN",IF(OR(UPPER(MID(B287,4,1))="P",UPPER(MID(B287,4,1))="H"),"Individual/HUF","Others")))</f>
        <v/>
      </c>
      <c r="E287" s="17"/>
      <c r="F287" s="17"/>
    </row>
    <row r="288" customFormat="false" ht="15" hidden="false" customHeight="true" outlineLevel="0" collapsed="false">
      <c r="A288" s="17"/>
      <c r="B288" s="17"/>
      <c r="C288" s="21" t="str">
        <f aca="false">IF(A288="","",IF(B288="","No PAN",IF(AND(LEN(B288)=10,ISNUMBER(--MID(B288,6,4)),NOT(ISNUMBER(--MID(B288,10,1))),NOT(ISNUMBER(--MID(B288,1,1)))),"Valid","Invalid format")))</f>
        <v/>
      </c>
      <c r="D288" s="21" t="str">
        <f aca="false">IF(A288="","",IF(C288&lt;&gt;"Valid","No valid PAN",IF(OR(UPPER(MID(B288,4,1))="P",UPPER(MID(B288,4,1))="H"),"Individual/HUF","Others")))</f>
        <v/>
      </c>
      <c r="E288" s="17"/>
      <c r="F288" s="17"/>
    </row>
    <row r="289" customFormat="false" ht="15" hidden="false" customHeight="true" outlineLevel="0" collapsed="false">
      <c r="A289" s="17"/>
      <c r="B289" s="17"/>
      <c r="C289" s="21" t="str">
        <f aca="false">IF(A289="","",IF(B289="","No PAN",IF(AND(LEN(B289)=10,ISNUMBER(--MID(B289,6,4)),NOT(ISNUMBER(--MID(B289,10,1))),NOT(ISNUMBER(--MID(B289,1,1)))),"Valid","Invalid format")))</f>
        <v/>
      </c>
      <c r="D289" s="21" t="str">
        <f aca="false">IF(A289="","",IF(C289&lt;&gt;"Valid","No valid PAN",IF(OR(UPPER(MID(B289,4,1))="P",UPPER(MID(B289,4,1))="H"),"Individual/HUF","Others")))</f>
        <v/>
      </c>
      <c r="E289" s="17"/>
      <c r="F289" s="17"/>
    </row>
    <row r="290" customFormat="false" ht="15" hidden="false" customHeight="true" outlineLevel="0" collapsed="false">
      <c r="A290" s="17"/>
      <c r="B290" s="17"/>
      <c r="C290" s="21" t="str">
        <f aca="false">IF(A290="","",IF(B290="","No PAN",IF(AND(LEN(B290)=10,ISNUMBER(--MID(B290,6,4)),NOT(ISNUMBER(--MID(B290,10,1))),NOT(ISNUMBER(--MID(B290,1,1)))),"Valid","Invalid format")))</f>
        <v/>
      </c>
      <c r="D290" s="21" t="str">
        <f aca="false">IF(A290="","",IF(C290&lt;&gt;"Valid","No valid PAN",IF(OR(UPPER(MID(B290,4,1))="P",UPPER(MID(B290,4,1))="H"),"Individual/HUF","Others")))</f>
        <v/>
      </c>
      <c r="E290" s="17"/>
      <c r="F290" s="17"/>
    </row>
    <row r="291" customFormat="false" ht="15" hidden="false" customHeight="true" outlineLevel="0" collapsed="false">
      <c r="A291" s="17"/>
      <c r="B291" s="17"/>
      <c r="C291" s="21" t="str">
        <f aca="false">IF(A291="","",IF(B291="","No PAN",IF(AND(LEN(B291)=10,ISNUMBER(--MID(B291,6,4)),NOT(ISNUMBER(--MID(B291,10,1))),NOT(ISNUMBER(--MID(B291,1,1)))),"Valid","Invalid format")))</f>
        <v/>
      </c>
      <c r="D291" s="21" t="str">
        <f aca="false">IF(A291="","",IF(C291&lt;&gt;"Valid","No valid PAN",IF(OR(UPPER(MID(B291,4,1))="P",UPPER(MID(B291,4,1))="H"),"Individual/HUF","Others")))</f>
        <v/>
      </c>
      <c r="E291" s="17"/>
      <c r="F291" s="17"/>
    </row>
    <row r="292" customFormat="false" ht="15" hidden="false" customHeight="true" outlineLevel="0" collapsed="false">
      <c r="A292" s="17"/>
      <c r="B292" s="17"/>
      <c r="C292" s="21" t="str">
        <f aca="false">IF(A292="","",IF(B292="","No PAN",IF(AND(LEN(B292)=10,ISNUMBER(--MID(B292,6,4)),NOT(ISNUMBER(--MID(B292,10,1))),NOT(ISNUMBER(--MID(B292,1,1)))),"Valid","Invalid format")))</f>
        <v/>
      </c>
      <c r="D292" s="21" t="str">
        <f aca="false">IF(A292="","",IF(C292&lt;&gt;"Valid","No valid PAN",IF(OR(UPPER(MID(B292,4,1))="P",UPPER(MID(B292,4,1))="H"),"Individual/HUF","Others")))</f>
        <v/>
      </c>
      <c r="E292" s="17"/>
      <c r="F292" s="17"/>
    </row>
    <row r="293" customFormat="false" ht="15" hidden="false" customHeight="true" outlineLevel="0" collapsed="false">
      <c r="A293" s="17"/>
      <c r="B293" s="17"/>
      <c r="C293" s="21" t="str">
        <f aca="false">IF(A293="","",IF(B293="","No PAN",IF(AND(LEN(B293)=10,ISNUMBER(--MID(B293,6,4)),NOT(ISNUMBER(--MID(B293,10,1))),NOT(ISNUMBER(--MID(B293,1,1)))),"Valid","Invalid format")))</f>
        <v/>
      </c>
      <c r="D293" s="21" t="str">
        <f aca="false">IF(A293="","",IF(C293&lt;&gt;"Valid","No valid PAN",IF(OR(UPPER(MID(B293,4,1))="P",UPPER(MID(B293,4,1))="H"),"Individual/HUF","Others")))</f>
        <v/>
      </c>
      <c r="E293" s="17"/>
      <c r="F293" s="17"/>
    </row>
    <row r="294" customFormat="false" ht="15" hidden="false" customHeight="true" outlineLevel="0" collapsed="false">
      <c r="A294" s="17"/>
      <c r="B294" s="17"/>
      <c r="C294" s="21" t="str">
        <f aca="false">IF(A294="","",IF(B294="","No PAN",IF(AND(LEN(B294)=10,ISNUMBER(--MID(B294,6,4)),NOT(ISNUMBER(--MID(B294,10,1))),NOT(ISNUMBER(--MID(B294,1,1)))),"Valid","Invalid format")))</f>
        <v/>
      </c>
      <c r="D294" s="21" t="str">
        <f aca="false">IF(A294="","",IF(C294&lt;&gt;"Valid","No valid PAN",IF(OR(UPPER(MID(B294,4,1))="P",UPPER(MID(B294,4,1))="H"),"Individual/HUF","Others")))</f>
        <v/>
      </c>
      <c r="E294" s="17"/>
      <c r="F294" s="17"/>
    </row>
    <row r="295" customFormat="false" ht="15" hidden="false" customHeight="true" outlineLevel="0" collapsed="false">
      <c r="A295" s="17"/>
      <c r="B295" s="17"/>
      <c r="C295" s="21" t="str">
        <f aca="false">IF(A295="","",IF(B295="","No PAN",IF(AND(LEN(B295)=10,ISNUMBER(--MID(B295,6,4)),NOT(ISNUMBER(--MID(B295,10,1))),NOT(ISNUMBER(--MID(B295,1,1)))),"Valid","Invalid format")))</f>
        <v/>
      </c>
      <c r="D295" s="21" t="str">
        <f aca="false">IF(A295="","",IF(C295&lt;&gt;"Valid","No valid PAN",IF(OR(UPPER(MID(B295,4,1))="P",UPPER(MID(B295,4,1))="H"),"Individual/HUF","Others")))</f>
        <v/>
      </c>
      <c r="E295" s="17"/>
      <c r="F295" s="17"/>
    </row>
    <row r="296" customFormat="false" ht="15" hidden="false" customHeight="true" outlineLevel="0" collapsed="false">
      <c r="A296" s="17"/>
      <c r="B296" s="17"/>
      <c r="C296" s="21" t="str">
        <f aca="false">IF(A296="","",IF(B296="","No PAN",IF(AND(LEN(B296)=10,ISNUMBER(--MID(B296,6,4)),NOT(ISNUMBER(--MID(B296,10,1))),NOT(ISNUMBER(--MID(B296,1,1)))),"Valid","Invalid format")))</f>
        <v/>
      </c>
      <c r="D296" s="21" t="str">
        <f aca="false">IF(A296="","",IF(C296&lt;&gt;"Valid","No valid PAN",IF(OR(UPPER(MID(B296,4,1))="P",UPPER(MID(B296,4,1))="H"),"Individual/HUF","Others")))</f>
        <v/>
      </c>
      <c r="E296" s="17"/>
      <c r="F296" s="17"/>
    </row>
    <row r="297" customFormat="false" ht="15" hidden="false" customHeight="true" outlineLevel="0" collapsed="false">
      <c r="A297" s="17"/>
      <c r="B297" s="17"/>
      <c r="C297" s="21" t="str">
        <f aca="false">IF(A297="","",IF(B297="","No PAN",IF(AND(LEN(B297)=10,ISNUMBER(--MID(B297,6,4)),NOT(ISNUMBER(--MID(B297,10,1))),NOT(ISNUMBER(--MID(B297,1,1)))),"Valid","Invalid format")))</f>
        <v/>
      </c>
      <c r="D297" s="21" t="str">
        <f aca="false">IF(A297="","",IF(C297&lt;&gt;"Valid","No valid PAN",IF(OR(UPPER(MID(B297,4,1))="P",UPPER(MID(B297,4,1))="H"),"Individual/HUF","Others")))</f>
        <v/>
      </c>
      <c r="E297" s="17"/>
      <c r="F297" s="17"/>
    </row>
    <row r="298" customFormat="false" ht="15" hidden="false" customHeight="true" outlineLevel="0" collapsed="false">
      <c r="A298" s="17"/>
      <c r="B298" s="17"/>
      <c r="C298" s="21" t="str">
        <f aca="false">IF(A298="","",IF(B298="","No PAN",IF(AND(LEN(B298)=10,ISNUMBER(--MID(B298,6,4)),NOT(ISNUMBER(--MID(B298,10,1))),NOT(ISNUMBER(--MID(B298,1,1)))),"Valid","Invalid format")))</f>
        <v/>
      </c>
      <c r="D298" s="21" t="str">
        <f aca="false">IF(A298="","",IF(C298&lt;&gt;"Valid","No valid PAN",IF(OR(UPPER(MID(B298,4,1))="P",UPPER(MID(B298,4,1))="H"),"Individual/HUF","Others")))</f>
        <v/>
      </c>
      <c r="E298" s="17"/>
      <c r="F298" s="17"/>
    </row>
    <row r="299" customFormat="false" ht="15" hidden="false" customHeight="true" outlineLevel="0" collapsed="false">
      <c r="A299" s="17"/>
      <c r="B299" s="17"/>
      <c r="C299" s="21" t="str">
        <f aca="false">IF(A299="","",IF(B299="","No PAN",IF(AND(LEN(B299)=10,ISNUMBER(--MID(B299,6,4)),NOT(ISNUMBER(--MID(B299,10,1))),NOT(ISNUMBER(--MID(B299,1,1)))),"Valid","Invalid format")))</f>
        <v/>
      </c>
      <c r="D299" s="21" t="str">
        <f aca="false">IF(A299="","",IF(C299&lt;&gt;"Valid","No valid PAN",IF(OR(UPPER(MID(B299,4,1))="P",UPPER(MID(B299,4,1))="H"),"Individual/HUF","Others")))</f>
        <v/>
      </c>
      <c r="E299" s="17"/>
      <c r="F299" s="17"/>
    </row>
    <row r="300" customFormat="false" ht="15" hidden="false" customHeight="true" outlineLevel="0" collapsed="false">
      <c r="A300" s="17"/>
      <c r="B300" s="17"/>
      <c r="C300" s="21" t="str">
        <f aca="false">IF(A300="","",IF(B300="","No PAN",IF(AND(LEN(B300)=10,ISNUMBER(--MID(B300,6,4)),NOT(ISNUMBER(--MID(B300,10,1))),NOT(ISNUMBER(--MID(B300,1,1)))),"Valid","Invalid format")))</f>
        <v/>
      </c>
      <c r="D300" s="21" t="str">
        <f aca="false">IF(A300="","",IF(C300&lt;&gt;"Valid","No valid PAN",IF(OR(UPPER(MID(B300,4,1))="P",UPPER(MID(B300,4,1))="H"),"Individual/HUF","Others")))</f>
        <v/>
      </c>
      <c r="E300" s="17"/>
      <c r="F300" s="17"/>
    </row>
    <row r="301" customFormat="false" ht="15" hidden="false" customHeight="true" outlineLevel="0" collapsed="false">
      <c r="A301" s="17"/>
      <c r="B301" s="17"/>
      <c r="C301" s="21" t="str">
        <f aca="false">IF(A301="","",IF(B301="","No PAN",IF(AND(LEN(B301)=10,ISNUMBER(--MID(B301,6,4)),NOT(ISNUMBER(--MID(B301,10,1))),NOT(ISNUMBER(--MID(B301,1,1)))),"Valid","Invalid format")))</f>
        <v/>
      </c>
      <c r="D301" s="21" t="str">
        <f aca="false">IF(A301="","",IF(C301&lt;&gt;"Valid","No valid PAN",IF(OR(UPPER(MID(B301,4,1))="P",UPPER(MID(B301,4,1))="H"),"Individual/HUF","Others")))</f>
        <v/>
      </c>
      <c r="E301" s="17"/>
      <c r="F301" s="17"/>
    </row>
    <row r="302" customFormat="false" ht="15" hidden="false" customHeight="true" outlineLevel="0" collapsed="false">
      <c r="A302" s="17"/>
      <c r="B302" s="17"/>
      <c r="C302" s="21" t="str">
        <f aca="false">IF(A302="","",IF(B302="","No PAN",IF(AND(LEN(B302)=10,ISNUMBER(--MID(B302,6,4)),NOT(ISNUMBER(--MID(B302,10,1))),NOT(ISNUMBER(--MID(B302,1,1)))),"Valid","Invalid format")))</f>
        <v/>
      </c>
      <c r="D302" s="21" t="str">
        <f aca="false">IF(A302="","",IF(C302&lt;&gt;"Valid","No valid PAN",IF(OR(UPPER(MID(B302,4,1))="P",UPPER(MID(B302,4,1))="H"),"Individual/HUF","Others")))</f>
        <v/>
      </c>
      <c r="E302" s="17"/>
      <c r="F302" s="17"/>
    </row>
    <row r="303" customFormat="false" ht="15" hidden="false" customHeight="true" outlineLevel="0" collapsed="false">
      <c r="A303" s="17"/>
      <c r="B303" s="17"/>
      <c r="C303" s="21" t="str">
        <f aca="false">IF(A303="","",IF(B303="","No PAN",IF(AND(LEN(B303)=10,ISNUMBER(--MID(B303,6,4)),NOT(ISNUMBER(--MID(B303,10,1))),NOT(ISNUMBER(--MID(B303,1,1)))),"Valid","Invalid format")))</f>
        <v/>
      </c>
      <c r="D303" s="21" t="str">
        <f aca="false">IF(A303="","",IF(C303&lt;&gt;"Valid","No valid PAN",IF(OR(UPPER(MID(B303,4,1))="P",UPPER(MID(B303,4,1))="H"),"Individual/HUF","Others")))</f>
        <v/>
      </c>
      <c r="E303" s="17"/>
      <c r="F303" s="17"/>
    </row>
    <row r="304" customFormat="false" ht="15" hidden="false" customHeight="true" outlineLevel="0" collapsed="false">
      <c r="A304" s="17"/>
      <c r="B304" s="17"/>
      <c r="C304" s="21" t="str">
        <f aca="false">IF(A304="","",IF(B304="","No PAN",IF(AND(LEN(B304)=10,ISNUMBER(--MID(B304,6,4)),NOT(ISNUMBER(--MID(B304,10,1))),NOT(ISNUMBER(--MID(B304,1,1)))),"Valid","Invalid format")))</f>
        <v/>
      </c>
      <c r="D304" s="21" t="str">
        <f aca="false">IF(A304="","",IF(C304&lt;&gt;"Valid","No valid PAN",IF(OR(UPPER(MID(B304,4,1))="P",UPPER(MID(B304,4,1))="H"),"Individual/HUF","Others")))</f>
        <v/>
      </c>
      <c r="E304" s="17"/>
      <c r="F304" s="17"/>
    </row>
  </sheetData>
  <conditionalFormatting sqref="C5:C304">
    <cfRule type="expression" priority="2" aboveAverage="0" equalAverage="0" bottom="0" percent="0" rank="0" text="" dxfId="0">
      <formula>AND($A5&lt;&gt;"",$C5&lt;&gt;"Valid")</formula>
    </cfRule>
  </conditionalFormatting>
  <dataValidations count="1">
    <dataValidation allowBlank="true" errorStyle="stop" operator="between" prompt="Usual TDS code for this payee" promptTitle="Select" showDropDown="false" showErrorMessage="false" showInputMessage="true" sqref="E5:E304" type="list">
      <formula1>'Section Master'!$A$5:$A$29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X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30"/>
    <col collapsed="false" customWidth="true" hidden="false" outlineLevel="0" max="3" min="3" style="1" width="9"/>
    <col collapsed="false" customWidth="true" hidden="false" outlineLevel="0" max="4" min="4" style="1" width="12"/>
    <col collapsed="false" customWidth="true" hidden="false" outlineLevel="0" max="5" min="5" style="1" width="14"/>
    <col collapsed="false" customWidth="true" hidden="false" outlineLevel="0" max="6" min="6" style="1" width="12"/>
    <col collapsed="false" customWidth="true" hidden="false" outlineLevel="0" max="7" min="7" style="1" width="14"/>
    <col collapsed="false" customWidth="true" hidden="false" outlineLevel="0" max="8" min="8" style="1" width="13"/>
    <col collapsed="false" customWidth="true" hidden="false" outlineLevel="0" max="9" min="9" style="1" width="11"/>
    <col collapsed="false" customWidth="true" hidden="false" outlineLevel="0" max="10" min="10" style="1" width="14"/>
    <col collapsed="false" customWidth="true" hidden="false" outlineLevel="0" max="11" min="11" style="1" width="25"/>
    <col collapsed="false" customWidth="true" hidden="false" outlineLevel="0" max="12" min="12" style="1" width="9"/>
    <col collapsed="false" customWidth="true" hidden="false" outlineLevel="0" max="13" min="13" style="1" width="8"/>
    <col collapsed="false" customWidth="true" hidden="false" outlineLevel="0" max="14" min="14" style="1" width="7"/>
    <col collapsed="false" customWidth="true" hidden="false" outlineLevel="0" max="15" min="15" style="1" width="14"/>
    <col collapsed="false" customWidth="true" hidden="false" outlineLevel="0" max="17" min="16" style="1" width="13"/>
    <col collapsed="false" customWidth="true" hidden="false" outlineLevel="0" max="18" min="18" style="1" width="11"/>
    <col collapsed="false" customWidth="true" hidden="false" outlineLevel="0" max="19" min="19" style="1" width="5"/>
    <col collapsed="false" customWidth="true" hidden="false" outlineLevel="0" max="20" min="20" style="1" width="12"/>
    <col collapsed="false" customWidth="true" hidden="false" outlineLevel="0" max="21" min="21" style="1" width="6"/>
    <col collapsed="false" customWidth="true" hidden="false" outlineLevel="0" max="22" min="22" style="1" width="10"/>
    <col collapsed="false" customWidth="true" hidden="false" outlineLevel="0" max="23" min="23" style="1" width="14"/>
    <col collapsed="false" customWidth="true" hidden="false" outlineLevel="0" max="24" min="24" style="1" width="4"/>
  </cols>
  <sheetData>
    <row r="1" customFormat="false" ht="21.75" hidden="false" customHeight="true" outlineLevel="0" collapsed="false">
      <c r="A1" s="13" t="s">
        <v>161</v>
      </c>
      <c r="W1" s="14" t="s">
        <v>55</v>
      </c>
    </row>
    <row r="2" customFormat="false" ht="15" hidden="false" customHeight="true" outlineLevel="0" collapsed="false">
      <c r="A2" s="3" t="s">
        <v>162</v>
      </c>
    </row>
    <row r="5" customFormat="false" ht="45.75" hidden="false" customHeight="true" outlineLevel="0" collapsed="false">
      <c r="A5" s="15" t="s">
        <v>163</v>
      </c>
      <c r="B5" s="16" t="s">
        <v>164</v>
      </c>
      <c r="C5" s="16" t="s">
        <v>57</v>
      </c>
      <c r="D5" s="16" t="s">
        <v>165</v>
      </c>
      <c r="E5" s="16" t="s">
        <v>166</v>
      </c>
      <c r="F5" s="16" t="s">
        <v>167</v>
      </c>
      <c r="G5" s="16" t="s">
        <v>168</v>
      </c>
      <c r="H5" s="16" t="s">
        <v>127</v>
      </c>
      <c r="I5" s="16" t="s">
        <v>128</v>
      </c>
      <c r="J5" s="16" t="s">
        <v>129</v>
      </c>
      <c r="K5" s="16" t="s">
        <v>169</v>
      </c>
      <c r="L5" s="16" t="s">
        <v>170</v>
      </c>
      <c r="M5" s="16" t="s">
        <v>171</v>
      </c>
      <c r="N5" s="16" t="s">
        <v>172</v>
      </c>
      <c r="O5" s="16" t="s">
        <v>173</v>
      </c>
      <c r="P5" s="16" t="s">
        <v>174</v>
      </c>
      <c r="Q5" s="16" t="s">
        <v>175</v>
      </c>
      <c r="R5" s="16" t="s">
        <v>176</v>
      </c>
      <c r="S5" s="16"/>
      <c r="T5" s="16" t="s">
        <v>177</v>
      </c>
      <c r="U5" s="16" t="s">
        <v>178</v>
      </c>
      <c r="V5" s="16" t="s">
        <v>179</v>
      </c>
      <c r="W5" s="16" t="s">
        <v>4</v>
      </c>
      <c r="X5" s="16" t="s">
        <v>180</v>
      </c>
    </row>
    <row r="6" customFormat="false" ht="15" hidden="false" customHeight="true" outlineLevel="0" collapsed="false">
      <c r="A6" s="22" t="n">
        <v>46120</v>
      </c>
      <c r="B6" s="20" t="s">
        <v>158</v>
      </c>
      <c r="C6" s="20" t="s">
        <v>104</v>
      </c>
      <c r="D6" s="20" t="s">
        <v>181</v>
      </c>
      <c r="E6" s="23" t="n">
        <v>3000000</v>
      </c>
      <c r="F6" s="22"/>
      <c r="G6" s="20"/>
      <c r="H6" s="24" t="str">
        <f aca="false">IF($B6="","",IFERROR(INDEX(Deductees!$B$5:$B$304,MATCH($B6,Deductees!$A$5:$A$304,0))&amp;"",""))</f>
        <v>AAHFC8826B</v>
      </c>
      <c r="I6" s="24" t="str">
        <f aca="false">IF($B6="","",IFERROR(INDEX(Deductees!$C$5:$C$304,MATCH($B6,Deductees!$A$5:$A$304,0)),"Not in master"))</f>
        <v>Valid</v>
      </c>
      <c r="J6" s="24" t="str">
        <f aca="false">IF($B6="","",IFERROR(INDEX(Deductees!$D$5:$D$304,MATCH($B6,Deductees!$A$5:$A$304,0)),"-"))</f>
        <v>Others</v>
      </c>
      <c r="K6" s="24" t="str">
        <f aca="false">IF($C6="","",IFERROR(INDEX('Section Master'!$C$5:$C$29,MATCH($C6,'Section Master'!$A$5:$A$29,0))&amp;" / "&amp;INDEX('Section Master'!$D$5:$D$29,MATCH($C6,'Section Master'!$A$5:$A$29,0)),"Code not found"))</f>
        <v>393(1) Table 8(ii) / 194Q</v>
      </c>
      <c r="L6" s="25" t="n">
        <f aca="false">IF(OR($B6="",$C6="",$E6=""),"",IFERROR(IF(I6&lt;&gt;"Valid",MAX(INDEX('Section Master'!$F$5:$F$29,MATCH($C6,'Section Master'!$A$5:$A$29,0)),INDEX('Section Master'!$G$5:$G$29,MATCH($C6,'Section Master'!$A$5:$A$29,0))),IF(J6="Individual/HUF",INDEX('Section Master'!$E$5:$E$29,MATCH($C6,'Section Master'!$A$5:$A$29,0)),INDEX('Section Master'!$F$5:$F$29,MATCH($C6,'Section Master'!$A$5:$A$29,0)))),0))</f>
        <v>0.001</v>
      </c>
      <c r="M6" s="26" t="n">
        <f aca="false">IF(A6="","",IF(MONTH(A6)&gt;=4,YEAR(A6),YEAR(A6)-1))</f>
        <v>2026</v>
      </c>
      <c r="N6" s="21" t="str">
        <f aca="false">IF(A6="","","Q"&amp;CHOOSE(MONTH(A6),4,4,4,1,1,1,2,2,2,3,3,3))</f>
        <v>Q1</v>
      </c>
      <c r="O6" s="27" t="n">
        <f aca="false">IF(OR($B6="",$C6="",$E6=""),"",SUMIFS($E$6:E6,$B$6:B6,B6,$C$6:C6,C6,$M$6:M6,M6))</f>
        <v>3000000</v>
      </c>
      <c r="P6" s="27" t="n">
        <f aca="false">IF(OR($B6="",$C6="",$E6=""),"",0)</f>
        <v>0</v>
      </c>
      <c r="Q6" s="27" t="n">
        <f aca="false">IF(OR($B6="",$C6="",$E6=""),"",IFERROR(CHOOSE(MATCH(INDEX('Section Master'!$H$5:$H$29,MATCH($C6,'Section Master'!$A$5:$A$29,0)),{"Single+Aggregate","Aggregate","Per payment","Excess over","None"},0),IF(O6&gt;INDEX('Section Master'!$J$5:$J$29,MATCH($C6,'Section Master'!$A$5:$A$29,0)),O6-P6,IF(E6&gt;INDEX('Section Master'!$I$5:$I$29,MATCH($C6,'Section Master'!$A$5:$A$29,0)),E6,0)),IF(O6&gt;INDEX('Section Master'!$J$5:$J$29,MATCH($C6,'Section Master'!$A$5:$A$29,0)),O6-P6,0),IF(E6&gt;INDEX('Section Master'!$I$5:$I$29,MATCH($C6,'Section Master'!$A$5:$A$29,0)),E6,0),MAX(0,O6-INDEX('Section Master'!$J$5:$J$29,MATCH($C6,'Section Master'!$A$5:$A$29,0)))-P6,E6),0))</f>
        <v>0</v>
      </c>
      <c r="R6" s="28" t="n">
        <f aca="false">IF(Q6="","",ROUND(Q6*L6,0))</f>
        <v>0</v>
      </c>
      <c r="T6" s="29" t="n">
        <f aca="false">IF(A6="","",IF(MONTH(A6)=3,DATE(YEAR(A6),4,30),DATE(YEAR(A6),MONTH(A6)+1,7)))</f>
        <v>46149</v>
      </c>
      <c r="U6" s="26" t="str">
        <f aca="false">IF(OR(R6="",F6=""),"",IF(R6=0,0,IF(F6&gt;T6,(YEAR(F6)-YEAR(A6))*12+MONTH(F6)-MONTH(A6)+1,0)))</f>
        <v/>
      </c>
      <c r="V6" s="30" t="str">
        <f aca="false">IF(U6="","",ROUND(R6*Summary!$C$7*U6,0))</f>
        <v/>
      </c>
      <c r="W6" s="21" t="str">
        <f aca="false">IF(OR($B6="",$C6="",$E6=""),"",IF(R6=0,"No TDS yet",IF(F6="",IF(Summary!$C$6&gt;T6,"Overdue","Pending"),IF(F6&gt;T6,"Deposited late","Deposited"))))</f>
        <v>No TDS yet</v>
      </c>
      <c r="X6" s="31" t="n">
        <f aca="false">IF(B6="","",IF(OR(ISNA(MATCH($B6,Deductees!$A$5:$A$304,0)),ISNA(MATCH($C6,'Section Master'!$A$5:$A$29,0)),E6=""),1,0))</f>
        <v>0</v>
      </c>
    </row>
    <row r="7" customFormat="false" ht="15" hidden="false" customHeight="true" outlineLevel="0" collapsed="false">
      <c r="A7" s="22" t="n">
        <v>46122</v>
      </c>
      <c r="B7" s="20" t="s">
        <v>132</v>
      </c>
      <c r="C7" s="20" t="s">
        <v>68</v>
      </c>
      <c r="D7" s="20" t="s">
        <v>182</v>
      </c>
      <c r="E7" s="23" t="n">
        <v>185000</v>
      </c>
      <c r="F7" s="22" t="n">
        <v>46148</v>
      </c>
      <c r="G7" s="20" t="s">
        <v>183</v>
      </c>
      <c r="H7" s="24" t="str">
        <f aca="false">IF($B7="","",IFERROR(INDEX(Deductees!$B$5:$B$304,MATCH($B7,Deductees!$A$5:$A$304,0))&amp;"",""))</f>
        <v>AAMFS4821K</v>
      </c>
      <c r="I7" s="24" t="str">
        <f aca="false">IF($B7="","",IFERROR(INDEX(Deductees!$C$5:$C$304,MATCH($B7,Deductees!$A$5:$A$304,0)),"Not in master"))</f>
        <v>Valid</v>
      </c>
      <c r="J7" s="24" t="str">
        <f aca="false">IF($B7="","",IFERROR(INDEX(Deductees!$D$5:$D$304,MATCH($B7,Deductees!$A$5:$A$304,0)),"-"))</f>
        <v>Others</v>
      </c>
      <c r="K7" s="24" t="str">
        <f aca="false">IF($C7="","",IFERROR(INDEX('Section Master'!$C$5:$C$29,MATCH($C7,'Section Master'!$A$5:$A$29,0))&amp;" / "&amp;INDEX('Section Master'!$D$5:$D$29,MATCH($C7,'Section Master'!$A$5:$A$29,0)),"Code not found"))</f>
        <v>393(1) Table 6(i) / 194C</v>
      </c>
      <c r="L7" s="25" t="n">
        <f aca="false">IF(OR($B7="",$C7="",$E7=""),"",IFERROR(IF(I7&lt;&gt;"Valid",MAX(INDEX('Section Master'!$F$5:$F$29,MATCH($C7,'Section Master'!$A$5:$A$29,0)),INDEX('Section Master'!$G$5:$G$29,MATCH($C7,'Section Master'!$A$5:$A$29,0))),IF(J7="Individual/HUF",INDEX('Section Master'!$E$5:$E$29,MATCH($C7,'Section Master'!$A$5:$A$29,0)),INDEX('Section Master'!$F$5:$F$29,MATCH($C7,'Section Master'!$A$5:$A$29,0)))),0))</f>
        <v>0.02</v>
      </c>
      <c r="M7" s="26" t="n">
        <f aca="false">IF(A7="","",IF(MONTH(A7)&gt;=4,YEAR(A7),YEAR(A7)-1))</f>
        <v>2026</v>
      </c>
      <c r="N7" s="21" t="str">
        <f aca="false">IF(A7="","","Q"&amp;CHOOSE(MONTH(A7),4,4,4,1,1,1,2,2,2,3,3,3))</f>
        <v>Q1</v>
      </c>
      <c r="O7" s="27" t="n">
        <f aca="false">IF(OR($B7="",$C7="",$E7=""),"",SUMIFS($E$6:E7,$B$6:B7,B7,$C$6:C7,C7,$M$6:M7,M7))</f>
        <v>185000</v>
      </c>
      <c r="P7" s="27" t="n">
        <f aca="false">IF(OR($B7="",$C7="",$E7=""),"",SUMIFS($Q$6:Q6,$B$6:B6,B7,$C$6:C6,C7,$M$6:M6,M7))</f>
        <v>0</v>
      </c>
      <c r="Q7" s="27" t="n">
        <f aca="false">IF(OR($B7="",$C7="",$E7=""),"",IFERROR(CHOOSE(MATCH(INDEX('Section Master'!$H$5:$H$29,MATCH($C7,'Section Master'!$A$5:$A$29,0)),{"Single+Aggregate","Aggregate","Per payment","Excess over","None"},0),IF(O7&gt;INDEX('Section Master'!$J$5:$J$29,MATCH($C7,'Section Master'!$A$5:$A$29,0)),O7-P7,IF(E7&gt;INDEX('Section Master'!$I$5:$I$29,MATCH($C7,'Section Master'!$A$5:$A$29,0)),E7,0)),IF(O7&gt;INDEX('Section Master'!$J$5:$J$29,MATCH($C7,'Section Master'!$A$5:$A$29,0)),O7-P7,0),IF(E7&gt;INDEX('Section Master'!$I$5:$I$29,MATCH($C7,'Section Master'!$A$5:$A$29,0)),E7,0),MAX(0,O7-INDEX('Section Master'!$J$5:$J$29,MATCH($C7,'Section Master'!$A$5:$A$29,0)))-P7,E7),0))</f>
        <v>185000</v>
      </c>
      <c r="R7" s="28" t="n">
        <f aca="false">IF(Q7="","",ROUND(Q7*L7,0))</f>
        <v>3700</v>
      </c>
      <c r="T7" s="29" t="n">
        <f aca="false">IF(A7="","",IF(MONTH(A7)=3,DATE(YEAR(A7),4,30),DATE(YEAR(A7),MONTH(A7)+1,7)))</f>
        <v>46149</v>
      </c>
      <c r="U7" s="26" t="n">
        <f aca="false">IF(OR(R7="",F7=""),"",IF(R7=0,0,IF(F7&gt;T7,(YEAR(F7)-YEAR(A7))*12+MONTH(F7)-MONTH(A7)+1,0)))</f>
        <v>0</v>
      </c>
      <c r="V7" s="30" t="n">
        <f aca="false">IF(U7="","",ROUND(R7*Summary!$C$7*U7,0))</f>
        <v>0</v>
      </c>
      <c r="W7" s="21" t="str">
        <f aca="false">IF(OR($B7="",$C7="",$E7=""),"",IF(R7=0,"No TDS yet",IF(F7="",IF(Summary!$C$6&gt;T7,"Overdue","Pending"),IF(F7&gt;T7,"Deposited late","Deposited"))))</f>
        <v>Deposited</v>
      </c>
      <c r="X7" s="31" t="n">
        <f aca="false">IF(B7="","",IF(OR(ISNA(MATCH($B7,Deductees!$A$5:$A$304,0)),ISNA(MATCH($C7,'Section Master'!$A$5:$A$29,0)),E7=""),1,0))</f>
        <v>0</v>
      </c>
    </row>
    <row r="8" customFormat="false" ht="15" hidden="false" customHeight="true" outlineLevel="0" collapsed="false">
      <c r="A8" s="22" t="n">
        <v>46124</v>
      </c>
      <c r="B8" s="20" t="s">
        <v>135</v>
      </c>
      <c r="C8" s="20" t="s">
        <v>68</v>
      </c>
      <c r="D8" s="20" t="s">
        <v>184</v>
      </c>
      <c r="E8" s="23" t="n">
        <v>25000</v>
      </c>
      <c r="F8" s="22"/>
      <c r="G8" s="20"/>
      <c r="H8" s="24" t="str">
        <f aca="false">IF($B8="","",IFERROR(INDEX(Deductees!$B$5:$B$304,MATCH($B8,Deductees!$A$5:$A$304,0))&amp;"",""))</f>
        <v>BKXPV3317D</v>
      </c>
      <c r="I8" s="24" t="str">
        <f aca="false">IF($B8="","",IFERROR(INDEX(Deductees!$C$5:$C$304,MATCH($B8,Deductees!$A$5:$A$304,0)),"Not in master"))</f>
        <v>Valid</v>
      </c>
      <c r="J8" s="24" t="str">
        <f aca="false">IF($B8="","",IFERROR(INDEX(Deductees!$D$5:$D$304,MATCH($B8,Deductees!$A$5:$A$304,0)),"-"))</f>
        <v>Individual/HUF</v>
      </c>
      <c r="K8" s="24" t="str">
        <f aca="false">IF($C8="","",IFERROR(INDEX('Section Master'!$C$5:$C$29,MATCH($C8,'Section Master'!$A$5:$A$29,0))&amp;" / "&amp;INDEX('Section Master'!$D$5:$D$29,MATCH($C8,'Section Master'!$A$5:$A$29,0)),"Code not found"))</f>
        <v>393(1) Table 6(i) / 194C</v>
      </c>
      <c r="L8" s="25" t="n">
        <f aca="false">IF(OR($B8="",$C8="",$E8=""),"",IFERROR(IF(I8&lt;&gt;"Valid",MAX(INDEX('Section Master'!$F$5:$F$29,MATCH($C8,'Section Master'!$A$5:$A$29,0)),INDEX('Section Master'!$G$5:$G$29,MATCH($C8,'Section Master'!$A$5:$A$29,0))),IF(J8="Individual/HUF",INDEX('Section Master'!$E$5:$E$29,MATCH($C8,'Section Master'!$A$5:$A$29,0)),INDEX('Section Master'!$F$5:$F$29,MATCH($C8,'Section Master'!$A$5:$A$29,0)))),0))</f>
        <v>0.01</v>
      </c>
      <c r="M8" s="26" t="n">
        <f aca="false">IF(A8="","",IF(MONTH(A8)&gt;=4,YEAR(A8),YEAR(A8)-1))</f>
        <v>2026</v>
      </c>
      <c r="N8" s="21" t="str">
        <f aca="false">IF(A8="","","Q"&amp;CHOOSE(MONTH(A8),4,4,4,1,1,1,2,2,2,3,3,3))</f>
        <v>Q1</v>
      </c>
      <c r="O8" s="27" t="n">
        <f aca="false">IF(OR($B8="",$C8="",$E8=""),"",SUMIFS($E$6:E8,$B$6:B8,B8,$C$6:C8,C8,$M$6:M8,M8))</f>
        <v>25000</v>
      </c>
      <c r="P8" s="27" t="n">
        <f aca="false">IF(OR($B8="",$C8="",$E8=""),"",SUMIFS($Q$6:Q7,$B$6:B7,B8,$C$6:C7,C8,$M$6:M7,M8))</f>
        <v>0</v>
      </c>
      <c r="Q8" s="27" t="n">
        <f aca="false">IF(OR($B8="",$C8="",$E8=""),"",IFERROR(CHOOSE(MATCH(INDEX('Section Master'!$H$5:$H$29,MATCH($C8,'Section Master'!$A$5:$A$29,0)),{"Single+Aggregate","Aggregate","Per payment","Excess over","None"},0),IF(O8&gt;INDEX('Section Master'!$J$5:$J$29,MATCH($C8,'Section Master'!$A$5:$A$29,0)),O8-P8,IF(E8&gt;INDEX('Section Master'!$I$5:$I$29,MATCH($C8,'Section Master'!$A$5:$A$29,0)),E8,0)),IF(O8&gt;INDEX('Section Master'!$J$5:$J$29,MATCH($C8,'Section Master'!$A$5:$A$29,0)),O8-P8,0),IF(E8&gt;INDEX('Section Master'!$I$5:$I$29,MATCH($C8,'Section Master'!$A$5:$A$29,0)),E8,0),MAX(0,O8-INDEX('Section Master'!$J$5:$J$29,MATCH($C8,'Section Master'!$A$5:$A$29,0)))-P8,E8),0))</f>
        <v>0</v>
      </c>
      <c r="R8" s="28" t="n">
        <f aca="false">IF(Q8="","",ROUND(Q8*L8,0))</f>
        <v>0</v>
      </c>
      <c r="T8" s="29" t="n">
        <f aca="false">IF(A8="","",IF(MONTH(A8)=3,DATE(YEAR(A8),4,30),DATE(YEAR(A8),MONTH(A8)+1,7)))</f>
        <v>46149</v>
      </c>
      <c r="U8" s="26" t="str">
        <f aca="false">IF(OR(R8="",F8=""),"",IF(R8=0,0,IF(F8&gt;T8,(YEAR(F8)-YEAR(A8))*12+MONTH(F8)-MONTH(A8)+1,0)))</f>
        <v/>
      </c>
      <c r="V8" s="30" t="str">
        <f aca="false">IF(U8="","",ROUND(R8*Summary!$C$7*U8,0))</f>
        <v/>
      </c>
      <c r="W8" s="21" t="str">
        <f aca="false">IF(OR($B8="",$C8="",$E8=""),"",IF(R8=0,"No TDS yet",IF(F8="",IF(Summary!$C$6&gt;T8,"Overdue","Pending"),IF(F8&gt;T8,"Deposited late","Deposited"))))</f>
        <v>No TDS yet</v>
      </c>
      <c r="X8" s="31" t="n">
        <f aca="false">IF(B8="","",IF(OR(ISNA(MATCH($B8,Deductees!$A$5:$A$304,0)),ISNA(MATCH($C8,'Section Master'!$A$5:$A$29,0)),E8=""),1,0))</f>
        <v>0</v>
      </c>
    </row>
    <row r="9" customFormat="false" ht="15" hidden="false" customHeight="true" outlineLevel="0" collapsed="false">
      <c r="A9" s="22" t="n">
        <v>46127</v>
      </c>
      <c r="B9" s="20" t="s">
        <v>140</v>
      </c>
      <c r="C9" s="20" t="s">
        <v>74</v>
      </c>
      <c r="D9" s="20" t="s">
        <v>185</v>
      </c>
      <c r="E9" s="23" t="n">
        <v>20000</v>
      </c>
      <c r="F9" s="22"/>
      <c r="G9" s="20"/>
      <c r="H9" s="24" t="str">
        <f aca="false">IF($B9="","",IFERROR(INDEX(Deductees!$B$5:$B$304,MATCH($B9,Deductees!$A$5:$A$304,0))&amp;"",""))</f>
        <v>AGHPG5520L</v>
      </c>
      <c r="I9" s="24" t="str">
        <f aca="false">IF($B9="","",IFERROR(INDEX(Deductees!$C$5:$C$304,MATCH($B9,Deductees!$A$5:$A$304,0)),"Not in master"))</f>
        <v>Valid</v>
      </c>
      <c r="J9" s="24" t="str">
        <f aca="false">IF($B9="","",IFERROR(INDEX(Deductees!$D$5:$D$304,MATCH($B9,Deductees!$A$5:$A$304,0)),"-"))</f>
        <v>Individual/HUF</v>
      </c>
      <c r="K9" s="24" t="str">
        <f aca="false">IF($C9="","",IFERROR(INDEX('Section Master'!$C$5:$C$29,MATCH($C9,'Section Master'!$A$5:$A$29,0))&amp;" / "&amp;INDEX('Section Master'!$D$5:$D$29,MATCH($C9,'Section Master'!$A$5:$A$29,0)),"Code not found"))</f>
        <v>393(1) Table 6(iii) / 194J(b)</v>
      </c>
      <c r="L9" s="25" t="n">
        <f aca="false">IF(OR($B9="",$C9="",$E9=""),"",IFERROR(IF(I9&lt;&gt;"Valid",MAX(INDEX('Section Master'!$F$5:$F$29,MATCH($C9,'Section Master'!$A$5:$A$29,0)),INDEX('Section Master'!$G$5:$G$29,MATCH($C9,'Section Master'!$A$5:$A$29,0))),IF(J9="Individual/HUF",INDEX('Section Master'!$E$5:$E$29,MATCH($C9,'Section Master'!$A$5:$A$29,0)),INDEX('Section Master'!$F$5:$F$29,MATCH($C9,'Section Master'!$A$5:$A$29,0)))),0))</f>
        <v>0.1</v>
      </c>
      <c r="M9" s="26" t="n">
        <f aca="false">IF(A9="","",IF(MONTH(A9)&gt;=4,YEAR(A9),YEAR(A9)-1))</f>
        <v>2026</v>
      </c>
      <c r="N9" s="21" t="str">
        <f aca="false">IF(A9="","","Q"&amp;CHOOSE(MONTH(A9),4,4,4,1,1,1,2,2,2,3,3,3))</f>
        <v>Q1</v>
      </c>
      <c r="O9" s="27" t="n">
        <f aca="false">IF(OR($B9="",$C9="",$E9=""),"",SUMIFS($E$6:E9,$B$6:B9,B9,$C$6:C9,C9,$M$6:M9,M9))</f>
        <v>20000</v>
      </c>
      <c r="P9" s="27" t="n">
        <f aca="false">IF(OR($B9="",$C9="",$E9=""),"",SUMIFS($Q$6:Q8,$B$6:B8,B9,$C$6:C8,C9,$M$6:M8,M9))</f>
        <v>0</v>
      </c>
      <c r="Q9" s="27" t="n">
        <f aca="false">IF(OR($B9="",$C9="",$E9=""),"",IFERROR(CHOOSE(MATCH(INDEX('Section Master'!$H$5:$H$29,MATCH($C9,'Section Master'!$A$5:$A$29,0)),{"Single+Aggregate","Aggregate","Per payment","Excess over","None"},0),IF(O9&gt;INDEX('Section Master'!$J$5:$J$29,MATCH($C9,'Section Master'!$A$5:$A$29,0)),O9-P9,IF(E9&gt;INDEX('Section Master'!$I$5:$I$29,MATCH($C9,'Section Master'!$A$5:$A$29,0)),E9,0)),IF(O9&gt;INDEX('Section Master'!$J$5:$J$29,MATCH($C9,'Section Master'!$A$5:$A$29,0)),O9-P9,0),IF(E9&gt;INDEX('Section Master'!$I$5:$I$29,MATCH($C9,'Section Master'!$A$5:$A$29,0)),E9,0),MAX(0,O9-INDEX('Section Master'!$J$5:$J$29,MATCH($C9,'Section Master'!$A$5:$A$29,0)))-P9,E9),0))</f>
        <v>0</v>
      </c>
      <c r="R9" s="28" t="n">
        <f aca="false">IF(Q9="","",ROUND(Q9*L9,0))</f>
        <v>0</v>
      </c>
      <c r="T9" s="29" t="n">
        <f aca="false">IF(A9="","",IF(MONTH(A9)=3,DATE(YEAR(A9),4,30),DATE(YEAR(A9),MONTH(A9)+1,7)))</f>
        <v>46149</v>
      </c>
      <c r="U9" s="26" t="str">
        <f aca="false">IF(OR(R9="",F9=""),"",IF(R9=0,0,IF(F9&gt;T9,(YEAR(F9)-YEAR(A9))*12+MONTH(F9)-MONTH(A9)+1,0)))</f>
        <v/>
      </c>
      <c r="V9" s="30" t="str">
        <f aca="false">IF(U9="","",ROUND(R9*Summary!$C$7*U9,0))</f>
        <v/>
      </c>
      <c r="W9" s="21" t="str">
        <f aca="false">IF(OR($B9="",$C9="",$E9=""),"",IF(R9=0,"No TDS yet",IF(F9="",IF(Summary!$C$6&gt;T9,"Overdue","Pending"),IF(F9&gt;T9,"Deposited late","Deposited"))))</f>
        <v>No TDS yet</v>
      </c>
      <c r="X9" s="31" t="n">
        <f aca="false">IF(B9="","",IF(OR(ISNA(MATCH($B9,Deductees!$A$5:$A$304,0)),ISNA(MATCH($C9,'Section Master'!$A$5:$A$29,0)),E9=""),1,0))</f>
        <v>0</v>
      </c>
    </row>
    <row r="10" customFormat="false" ht="15" hidden="false" customHeight="true" outlineLevel="0" collapsed="false">
      <c r="A10" s="22" t="n">
        <v>46142</v>
      </c>
      <c r="B10" s="20" t="s">
        <v>152</v>
      </c>
      <c r="C10" s="20" t="s">
        <v>95</v>
      </c>
      <c r="D10" s="20" t="s">
        <v>186</v>
      </c>
      <c r="E10" s="23" t="n">
        <v>60000</v>
      </c>
      <c r="F10" s="22" t="n">
        <v>46148</v>
      </c>
      <c r="G10" s="20" t="s">
        <v>183</v>
      </c>
      <c r="H10" s="24" t="str">
        <f aca="false">IF($B10="","",IFERROR(INDEX(Deductees!$B$5:$B$304,MATCH($B10,Deductees!$A$5:$A$304,0))&amp;"",""))</f>
        <v>ACDPA9071F</v>
      </c>
      <c r="I10" s="24" t="str">
        <f aca="false">IF($B10="","",IFERROR(INDEX(Deductees!$C$5:$C$304,MATCH($B10,Deductees!$A$5:$A$304,0)),"Not in master"))</f>
        <v>Valid</v>
      </c>
      <c r="J10" s="24" t="str">
        <f aca="false">IF($B10="","",IFERROR(INDEX(Deductees!$D$5:$D$304,MATCH($B10,Deductees!$A$5:$A$304,0)),"-"))</f>
        <v>Individual/HUF</v>
      </c>
      <c r="K10" s="24" t="str">
        <f aca="false">IF($C10="","",IFERROR(INDEX('Section Master'!$C$5:$C$29,MATCH($C10,'Section Master'!$A$5:$A$29,0))&amp;" / "&amp;INDEX('Section Master'!$D$5:$D$29,MATCH($C10,'Section Master'!$A$5:$A$29,0)),"Code not found"))</f>
        <v>393(1) Table 2(ii) / 194I(b)</v>
      </c>
      <c r="L10" s="25" t="n">
        <f aca="false">IF(OR($B10="",$C10="",$E10=""),"",IFERROR(IF(I10&lt;&gt;"Valid",MAX(INDEX('Section Master'!$F$5:$F$29,MATCH($C10,'Section Master'!$A$5:$A$29,0)),INDEX('Section Master'!$G$5:$G$29,MATCH($C10,'Section Master'!$A$5:$A$29,0))),IF(J10="Individual/HUF",INDEX('Section Master'!$E$5:$E$29,MATCH($C10,'Section Master'!$A$5:$A$29,0)),INDEX('Section Master'!$F$5:$F$29,MATCH($C10,'Section Master'!$A$5:$A$29,0)))),0))</f>
        <v>0.1</v>
      </c>
      <c r="M10" s="26" t="n">
        <f aca="false">IF(A10="","",IF(MONTH(A10)&gt;=4,YEAR(A10),YEAR(A10)-1))</f>
        <v>2026</v>
      </c>
      <c r="N10" s="21" t="str">
        <f aca="false">IF(A10="","","Q"&amp;CHOOSE(MONTH(A10),4,4,4,1,1,1,2,2,2,3,3,3))</f>
        <v>Q1</v>
      </c>
      <c r="O10" s="27" t="n">
        <f aca="false">IF(OR($B10="",$C10="",$E10=""),"",SUMIFS($E$6:E10,$B$6:B10,B10,$C$6:C10,C10,$M$6:M10,M10))</f>
        <v>60000</v>
      </c>
      <c r="P10" s="27" t="n">
        <f aca="false">IF(OR($B10="",$C10="",$E10=""),"",SUMIFS($Q$6:Q9,$B$6:B9,B10,$C$6:C9,C10,$M$6:M9,M10))</f>
        <v>0</v>
      </c>
      <c r="Q10" s="27" t="n">
        <f aca="false">IF(OR($B10="",$C10="",$E10=""),"",IFERROR(CHOOSE(MATCH(INDEX('Section Master'!$H$5:$H$29,MATCH($C10,'Section Master'!$A$5:$A$29,0)),{"Single+Aggregate","Aggregate","Per payment","Excess over","None"},0),IF(O10&gt;INDEX('Section Master'!$J$5:$J$29,MATCH($C10,'Section Master'!$A$5:$A$29,0)),O10-P10,IF(E10&gt;INDEX('Section Master'!$I$5:$I$29,MATCH($C10,'Section Master'!$A$5:$A$29,0)),E10,0)),IF(O10&gt;INDEX('Section Master'!$J$5:$J$29,MATCH($C10,'Section Master'!$A$5:$A$29,0)),O10-P10,0),IF(E10&gt;INDEX('Section Master'!$I$5:$I$29,MATCH($C10,'Section Master'!$A$5:$A$29,0)),E10,0),MAX(0,O10-INDEX('Section Master'!$J$5:$J$29,MATCH($C10,'Section Master'!$A$5:$A$29,0)))-P10,E10),0))</f>
        <v>60000</v>
      </c>
      <c r="R10" s="28" t="n">
        <f aca="false">IF(Q10="","",ROUND(Q10*L10,0))</f>
        <v>6000</v>
      </c>
      <c r="T10" s="29" t="n">
        <f aca="false">IF(A10="","",IF(MONTH(A10)=3,DATE(YEAR(A10),4,30),DATE(YEAR(A10),MONTH(A10)+1,7)))</f>
        <v>46149</v>
      </c>
      <c r="U10" s="26" t="n">
        <f aca="false">IF(OR(R10="",F10=""),"",IF(R10=0,0,IF(F10&gt;T10,(YEAR(F10)-YEAR(A10))*12+MONTH(F10)-MONTH(A10)+1,0)))</f>
        <v>0</v>
      </c>
      <c r="V10" s="30" t="n">
        <f aca="false">IF(U10="","",ROUND(R10*Summary!$C$7*U10,0))</f>
        <v>0</v>
      </c>
      <c r="W10" s="21" t="str">
        <f aca="false">IF(OR($B10="",$C10="",$E10=""),"",IF(R10=0,"No TDS yet",IF(F10="",IF(Summary!$C$6&gt;T10,"Overdue","Pending"),IF(F10&gt;T10,"Deposited late","Deposited"))))</f>
        <v>Deposited</v>
      </c>
      <c r="X10" s="31" t="n">
        <f aca="false">IF(B10="","",IF(OR(ISNA(MATCH($B10,Deductees!$A$5:$A$304,0)),ISNA(MATCH($C10,'Section Master'!$A$5:$A$29,0)),E10=""),1,0))</f>
        <v>0</v>
      </c>
    </row>
    <row r="11" customFormat="false" ht="15" hidden="false" customHeight="true" outlineLevel="0" collapsed="false">
      <c r="A11" s="22" t="n">
        <v>46148</v>
      </c>
      <c r="B11" s="20" t="s">
        <v>135</v>
      </c>
      <c r="C11" s="20" t="s">
        <v>68</v>
      </c>
      <c r="D11" s="20" t="s">
        <v>187</v>
      </c>
      <c r="E11" s="23" t="n">
        <v>28000</v>
      </c>
      <c r="F11" s="22"/>
      <c r="G11" s="20"/>
      <c r="H11" s="24" t="str">
        <f aca="false">IF($B11="","",IFERROR(INDEX(Deductees!$B$5:$B$304,MATCH($B11,Deductees!$A$5:$A$304,0))&amp;"",""))</f>
        <v>BKXPV3317D</v>
      </c>
      <c r="I11" s="24" t="str">
        <f aca="false">IF($B11="","",IFERROR(INDEX(Deductees!$C$5:$C$304,MATCH($B11,Deductees!$A$5:$A$304,0)),"Not in master"))</f>
        <v>Valid</v>
      </c>
      <c r="J11" s="24" t="str">
        <f aca="false">IF($B11="","",IFERROR(INDEX(Deductees!$D$5:$D$304,MATCH($B11,Deductees!$A$5:$A$304,0)),"-"))</f>
        <v>Individual/HUF</v>
      </c>
      <c r="K11" s="24" t="str">
        <f aca="false">IF($C11="","",IFERROR(INDEX('Section Master'!$C$5:$C$29,MATCH($C11,'Section Master'!$A$5:$A$29,0))&amp;" / "&amp;INDEX('Section Master'!$D$5:$D$29,MATCH($C11,'Section Master'!$A$5:$A$29,0)),"Code not found"))</f>
        <v>393(1) Table 6(i) / 194C</v>
      </c>
      <c r="L11" s="25" t="n">
        <f aca="false">IF(OR($B11="",$C11="",$E11=""),"",IFERROR(IF(I11&lt;&gt;"Valid",MAX(INDEX('Section Master'!$F$5:$F$29,MATCH($C11,'Section Master'!$A$5:$A$29,0)),INDEX('Section Master'!$G$5:$G$29,MATCH($C11,'Section Master'!$A$5:$A$29,0))),IF(J11="Individual/HUF",INDEX('Section Master'!$E$5:$E$29,MATCH($C11,'Section Master'!$A$5:$A$29,0)),INDEX('Section Master'!$F$5:$F$29,MATCH($C11,'Section Master'!$A$5:$A$29,0)))),0))</f>
        <v>0.01</v>
      </c>
      <c r="M11" s="26" t="n">
        <f aca="false">IF(A11="","",IF(MONTH(A11)&gt;=4,YEAR(A11),YEAR(A11)-1))</f>
        <v>2026</v>
      </c>
      <c r="N11" s="21" t="str">
        <f aca="false">IF(A11="","","Q"&amp;CHOOSE(MONTH(A11),4,4,4,1,1,1,2,2,2,3,3,3))</f>
        <v>Q1</v>
      </c>
      <c r="O11" s="27" t="n">
        <f aca="false">IF(OR($B11="",$C11="",$E11=""),"",SUMIFS($E$6:E11,$B$6:B11,B11,$C$6:C11,C11,$M$6:M11,M11))</f>
        <v>53000</v>
      </c>
      <c r="P11" s="27" t="n">
        <f aca="false">IF(OR($B11="",$C11="",$E11=""),"",SUMIFS($Q$6:Q10,$B$6:B10,B11,$C$6:C10,C11,$M$6:M10,M11))</f>
        <v>0</v>
      </c>
      <c r="Q11" s="27" t="n">
        <f aca="false">IF(OR($B11="",$C11="",$E11=""),"",IFERROR(CHOOSE(MATCH(INDEX('Section Master'!$H$5:$H$29,MATCH($C11,'Section Master'!$A$5:$A$29,0)),{"Single+Aggregate","Aggregate","Per payment","Excess over","None"},0),IF(O11&gt;INDEX('Section Master'!$J$5:$J$29,MATCH($C11,'Section Master'!$A$5:$A$29,0)),O11-P11,IF(E11&gt;INDEX('Section Master'!$I$5:$I$29,MATCH($C11,'Section Master'!$A$5:$A$29,0)),E11,0)),IF(O11&gt;INDEX('Section Master'!$J$5:$J$29,MATCH($C11,'Section Master'!$A$5:$A$29,0)),O11-P11,0),IF(E11&gt;INDEX('Section Master'!$I$5:$I$29,MATCH($C11,'Section Master'!$A$5:$A$29,0)),E11,0),MAX(0,O11-INDEX('Section Master'!$J$5:$J$29,MATCH($C11,'Section Master'!$A$5:$A$29,0)))-P11,E11),0))</f>
        <v>0</v>
      </c>
      <c r="R11" s="28" t="n">
        <f aca="false">IF(Q11="","",ROUND(Q11*L11,0))</f>
        <v>0</v>
      </c>
      <c r="T11" s="29" t="n">
        <f aca="false">IF(A11="","",IF(MONTH(A11)=3,DATE(YEAR(A11),4,30),DATE(YEAR(A11),MONTH(A11)+1,7)))</f>
        <v>46180</v>
      </c>
      <c r="U11" s="26" t="str">
        <f aca="false">IF(OR(R11="",F11=""),"",IF(R11=0,0,IF(F11&gt;T11,(YEAR(F11)-YEAR(A11))*12+MONTH(F11)-MONTH(A11)+1,0)))</f>
        <v/>
      </c>
      <c r="V11" s="30" t="str">
        <f aca="false">IF(U11="","",ROUND(R11*Summary!$C$7*U11,0))</f>
        <v/>
      </c>
      <c r="W11" s="21" t="str">
        <f aca="false">IF(OR($B11="",$C11="",$E11=""),"",IF(R11=0,"No TDS yet",IF(F11="",IF(Summary!$C$6&gt;T11,"Overdue","Pending"),IF(F11&gt;T11,"Deposited late","Deposited"))))</f>
        <v>No TDS yet</v>
      </c>
      <c r="X11" s="31" t="n">
        <f aca="false">IF(B11="","",IF(OR(ISNA(MATCH($B11,Deductees!$A$5:$A$304,0)),ISNA(MATCH($C11,'Section Master'!$A$5:$A$29,0)),E11=""),1,0))</f>
        <v>0</v>
      </c>
    </row>
    <row r="12" customFormat="false" ht="15" hidden="false" customHeight="true" outlineLevel="0" collapsed="false">
      <c r="A12" s="22" t="n">
        <v>46154</v>
      </c>
      <c r="B12" s="20" t="s">
        <v>149</v>
      </c>
      <c r="C12" s="20" t="s">
        <v>89</v>
      </c>
      <c r="D12" s="20" t="s">
        <v>188</v>
      </c>
      <c r="E12" s="23" t="n">
        <v>45000</v>
      </c>
      <c r="F12" s="22"/>
      <c r="G12" s="20"/>
      <c r="H12" s="24" t="str">
        <f aca="false">IF($B12="","",IFERROR(INDEX(Deductees!$B$5:$B$304,MATCH($B12,Deductees!$A$5:$A$304,0))&amp;"",""))</f>
        <v>AASFR6634J</v>
      </c>
      <c r="I12" s="24" t="str">
        <f aca="false">IF($B12="","",IFERROR(INDEX(Deductees!$C$5:$C$304,MATCH($B12,Deductees!$A$5:$A$304,0)),"Not in master"))</f>
        <v>Valid</v>
      </c>
      <c r="J12" s="24" t="str">
        <f aca="false">IF($B12="","",IFERROR(INDEX(Deductees!$D$5:$D$304,MATCH($B12,Deductees!$A$5:$A$304,0)),"-"))</f>
        <v>Others</v>
      </c>
      <c r="K12" s="24" t="str">
        <f aca="false">IF($C12="","",IFERROR(INDEX('Section Master'!$C$5:$C$29,MATCH($C12,'Section Master'!$A$5:$A$29,0))&amp;" / "&amp;INDEX('Section Master'!$D$5:$D$29,MATCH($C12,'Section Master'!$A$5:$A$29,0)),"Code not found"))</f>
        <v>393(1) Table 2(ii) / 194I(a)</v>
      </c>
      <c r="L12" s="25" t="n">
        <f aca="false">IF(OR($B12="",$C12="",$E12=""),"",IFERROR(IF(I12&lt;&gt;"Valid",MAX(INDEX('Section Master'!$F$5:$F$29,MATCH($C12,'Section Master'!$A$5:$A$29,0)),INDEX('Section Master'!$G$5:$G$29,MATCH($C12,'Section Master'!$A$5:$A$29,0))),IF(J12="Individual/HUF",INDEX('Section Master'!$E$5:$E$29,MATCH($C12,'Section Master'!$A$5:$A$29,0)),INDEX('Section Master'!$F$5:$F$29,MATCH($C12,'Section Master'!$A$5:$A$29,0)))),0))</f>
        <v>0.02</v>
      </c>
      <c r="M12" s="26" t="n">
        <f aca="false">IF(A12="","",IF(MONTH(A12)&gt;=4,YEAR(A12),YEAR(A12)-1))</f>
        <v>2026</v>
      </c>
      <c r="N12" s="21" t="str">
        <f aca="false">IF(A12="","","Q"&amp;CHOOSE(MONTH(A12),4,4,4,1,1,1,2,2,2,3,3,3))</f>
        <v>Q1</v>
      </c>
      <c r="O12" s="27" t="n">
        <f aca="false">IF(OR($B12="",$C12="",$E12=""),"",SUMIFS($E$6:E12,$B$6:B12,B12,$C$6:C12,C12,$M$6:M12,M12))</f>
        <v>45000</v>
      </c>
      <c r="P12" s="27" t="n">
        <f aca="false">IF(OR($B12="",$C12="",$E12=""),"",SUMIFS($Q$6:Q11,$B$6:B11,B12,$C$6:C11,C12,$M$6:M11,M12))</f>
        <v>0</v>
      </c>
      <c r="Q12" s="27" t="n">
        <f aca="false">IF(OR($B12="",$C12="",$E12=""),"",IFERROR(CHOOSE(MATCH(INDEX('Section Master'!$H$5:$H$29,MATCH($C12,'Section Master'!$A$5:$A$29,0)),{"Single+Aggregate","Aggregate","Per payment","Excess over","None"},0),IF(O12&gt;INDEX('Section Master'!$J$5:$J$29,MATCH($C12,'Section Master'!$A$5:$A$29,0)),O12-P12,IF(E12&gt;INDEX('Section Master'!$I$5:$I$29,MATCH($C12,'Section Master'!$A$5:$A$29,0)),E12,0)),IF(O12&gt;INDEX('Section Master'!$J$5:$J$29,MATCH($C12,'Section Master'!$A$5:$A$29,0)),O12-P12,0),IF(E12&gt;INDEX('Section Master'!$I$5:$I$29,MATCH($C12,'Section Master'!$A$5:$A$29,0)),E12,0),MAX(0,O12-INDEX('Section Master'!$J$5:$J$29,MATCH($C12,'Section Master'!$A$5:$A$29,0)))-P12,E12),0))</f>
        <v>0</v>
      </c>
      <c r="R12" s="28" t="n">
        <f aca="false">IF(Q12="","",ROUND(Q12*L12,0))</f>
        <v>0</v>
      </c>
      <c r="T12" s="29" t="n">
        <f aca="false">IF(A12="","",IF(MONTH(A12)=3,DATE(YEAR(A12),4,30),DATE(YEAR(A12),MONTH(A12)+1,7)))</f>
        <v>46180</v>
      </c>
      <c r="U12" s="26" t="str">
        <f aca="false">IF(OR(R12="",F12=""),"",IF(R12=0,0,IF(F12&gt;T12,(YEAR(F12)-YEAR(A12))*12+MONTH(F12)-MONTH(A12)+1,0)))</f>
        <v/>
      </c>
      <c r="V12" s="30" t="str">
        <f aca="false">IF(U12="","",ROUND(R12*Summary!$C$7*U12,0))</f>
        <v/>
      </c>
      <c r="W12" s="21" t="str">
        <f aca="false">IF(OR($B12="",$C12="",$E12=""),"",IF(R12=0,"No TDS yet",IF(F12="",IF(Summary!$C$6&gt;T12,"Overdue","Pending"),IF(F12&gt;T12,"Deposited late","Deposited"))))</f>
        <v>No TDS yet</v>
      </c>
      <c r="X12" s="31" t="n">
        <f aca="false">IF(B12="","",IF(OR(ISNA(MATCH($B12,Deductees!$A$5:$A$304,0)),ISNA(MATCH($C12,'Section Master'!$A$5:$A$29,0)),E12=""),1,0))</f>
        <v>0</v>
      </c>
    </row>
    <row r="13" customFormat="false" ht="15" hidden="false" customHeight="true" outlineLevel="0" collapsed="false">
      <c r="A13" s="22" t="n">
        <v>46160</v>
      </c>
      <c r="B13" s="20" t="s">
        <v>146</v>
      </c>
      <c r="C13" s="20" t="s">
        <v>84</v>
      </c>
      <c r="D13" s="20" t="s">
        <v>189</v>
      </c>
      <c r="E13" s="23" t="n">
        <v>12000</v>
      </c>
      <c r="F13" s="22"/>
      <c r="G13" s="20"/>
      <c r="H13" s="24" t="str">
        <f aca="false">IF($B13="","",IFERROR(INDEX(Deductees!$B$5:$B$304,MATCH($B13,Deductees!$A$5:$A$304,0))&amp;"",""))</f>
        <v>BQLPS2290M</v>
      </c>
      <c r="I13" s="24" t="str">
        <f aca="false">IF($B13="","",IFERROR(INDEX(Deductees!$C$5:$C$304,MATCH($B13,Deductees!$A$5:$A$304,0)),"Not in master"))</f>
        <v>Valid</v>
      </c>
      <c r="J13" s="24" t="str">
        <f aca="false">IF($B13="","",IFERROR(INDEX(Deductees!$D$5:$D$304,MATCH($B13,Deductees!$A$5:$A$304,0)),"-"))</f>
        <v>Individual/HUF</v>
      </c>
      <c r="K13" s="24" t="str">
        <f aca="false">IF($C13="","",IFERROR(INDEX('Section Master'!$C$5:$C$29,MATCH($C13,'Section Master'!$A$5:$A$29,0))&amp;" / "&amp;INDEX('Section Master'!$D$5:$D$29,MATCH($C13,'Section Master'!$A$5:$A$29,0)),"Code not found"))</f>
        <v>393(1) Table 1(ii) / 194H</v>
      </c>
      <c r="L13" s="25" t="n">
        <f aca="false">IF(OR($B13="",$C13="",$E13=""),"",IFERROR(IF(I13&lt;&gt;"Valid",MAX(INDEX('Section Master'!$F$5:$F$29,MATCH($C13,'Section Master'!$A$5:$A$29,0)),INDEX('Section Master'!$G$5:$G$29,MATCH($C13,'Section Master'!$A$5:$A$29,0))),IF(J13="Individual/HUF",INDEX('Section Master'!$E$5:$E$29,MATCH($C13,'Section Master'!$A$5:$A$29,0)),INDEX('Section Master'!$F$5:$F$29,MATCH($C13,'Section Master'!$A$5:$A$29,0)))),0))</f>
        <v>0.02</v>
      </c>
      <c r="M13" s="26" t="n">
        <f aca="false">IF(A13="","",IF(MONTH(A13)&gt;=4,YEAR(A13),YEAR(A13)-1))</f>
        <v>2026</v>
      </c>
      <c r="N13" s="21" t="str">
        <f aca="false">IF(A13="","","Q"&amp;CHOOSE(MONTH(A13),4,4,4,1,1,1,2,2,2,3,3,3))</f>
        <v>Q1</v>
      </c>
      <c r="O13" s="27" t="n">
        <f aca="false">IF(OR($B13="",$C13="",$E13=""),"",SUMIFS($E$6:E13,$B$6:B13,B13,$C$6:C13,C13,$M$6:M13,M13))</f>
        <v>12000</v>
      </c>
      <c r="P13" s="27" t="n">
        <f aca="false">IF(OR($B13="",$C13="",$E13=""),"",SUMIFS($Q$6:Q12,$B$6:B12,B13,$C$6:C12,C13,$M$6:M12,M13))</f>
        <v>0</v>
      </c>
      <c r="Q13" s="27" t="n">
        <f aca="false">IF(OR($B13="",$C13="",$E13=""),"",IFERROR(CHOOSE(MATCH(INDEX('Section Master'!$H$5:$H$29,MATCH($C13,'Section Master'!$A$5:$A$29,0)),{"Single+Aggregate","Aggregate","Per payment","Excess over","None"},0),IF(O13&gt;INDEX('Section Master'!$J$5:$J$29,MATCH($C13,'Section Master'!$A$5:$A$29,0)),O13-P13,IF(E13&gt;INDEX('Section Master'!$I$5:$I$29,MATCH($C13,'Section Master'!$A$5:$A$29,0)),E13,0)),IF(O13&gt;INDEX('Section Master'!$J$5:$J$29,MATCH($C13,'Section Master'!$A$5:$A$29,0)),O13-P13,0),IF(E13&gt;INDEX('Section Master'!$I$5:$I$29,MATCH($C13,'Section Master'!$A$5:$A$29,0)),E13,0),MAX(0,O13-INDEX('Section Master'!$J$5:$J$29,MATCH($C13,'Section Master'!$A$5:$A$29,0)))-P13,E13),0))</f>
        <v>0</v>
      </c>
      <c r="R13" s="28" t="n">
        <f aca="false">IF(Q13="","",ROUND(Q13*L13,0))</f>
        <v>0</v>
      </c>
      <c r="T13" s="29" t="n">
        <f aca="false">IF(A13="","",IF(MONTH(A13)=3,DATE(YEAR(A13),4,30),DATE(YEAR(A13),MONTH(A13)+1,7)))</f>
        <v>46180</v>
      </c>
      <c r="U13" s="26" t="str">
        <f aca="false">IF(OR(R13="",F13=""),"",IF(R13=0,0,IF(F13&gt;T13,(YEAR(F13)-YEAR(A13))*12+MONTH(F13)-MONTH(A13)+1,0)))</f>
        <v/>
      </c>
      <c r="V13" s="30" t="str">
        <f aca="false">IF(U13="","",ROUND(R13*Summary!$C$7*U13,0))</f>
        <v/>
      </c>
      <c r="W13" s="21" t="str">
        <f aca="false">IF(OR($B13="",$C13="",$E13=""),"",IF(R13=0,"No TDS yet",IF(F13="",IF(Summary!$C$6&gt;T13,"Overdue","Pending"),IF(F13&gt;T13,"Deposited late","Deposited"))))</f>
        <v>No TDS yet</v>
      </c>
      <c r="X13" s="31" t="n">
        <f aca="false">IF(B13="","",IF(OR(ISNA(MATCH($B13,Deductees!$A$5:$A$304,0)),ISNA(MATCH($C13,'Section Master'!$A$5:$A$29,0)),E13=""),1,0))</f>
        <v>0</v>
      </c>
    </row>
    <row r="14" customFormat="false" ht="15" hidden="false" customHeight="true" outlineLevel="0" collapsed="false">
      <c r="A14" s="22" t="n">
        <v>46162</v>
      </c>
      <c r="B14" s="20" t="s">
        <v>143</v>
      </c>
      <c r="C14" s="20" t="s">
        <v>80</v>
      </c>
      <c r="D14" s="20" t="s">
        <v>190</v>
      </c>
      <c r="E14" s="23" t="n">
        <v>75000</v>
      </c>
      <c r="F14" s="22" t="n">
        <v>46185</v>
      </c>
      <c r="G14" s="20" t="s">
        <v>191</v>
      </c>
      <c r="H14" s="24" t="str">
        <f aca="false">IF($B14="","",IFERROR(INDEX(Deductees!$B$5:$B$304,MATCH($B14,Deductees!$A$5:$A$304,0))&amp;"",""))</f>
        <v>AAKCD7712Q</v>
      </c>
      <c r="I14" s="24" t="str">
        <f aca="false">IF($B14="","",IFERROR(INDEX(Deductees!$C$5:$C$304,MATCH($B14,Deductees!$A$5:$A$304,0)),"Not in master"))</f>
        <v>Valid</v>
      </c>
      <c r="J14" s="24" t="str">
        <f aca="false">IF($B14="","",IFERROR(INDEX(Deductees!$D$5:$D$304,MATCH($B14,Deductees!$A$5:$A$304,0)),"-"))</f>
        <v>Others</v>
      </c>
      <c r="K14" s="24" t="str">
        <f aca="false">IF($C14="","",IFERROR(INDEX('Section Master'!$C$5:$C$29,MATCH($C14,'Section Master'!$A$5:$A$29,0))&amp;" / "&amp;INDEX('Section Master'!$D$5:$D$29,MATCH($C14,'Section Master'!$A$5:$A$29,0)),"Code not found"))</f>
        <v>393(1) Table 6(iii) / 194J(a)</v>
      </c>
      <c r="L14" s="25" t="n">
        <f aca="false">IF(OR($B14="",$C14="",$E14=""),"",IFERROR(IF(I14&lt;&gt;"Valid",MAX(INDEX('Section Master'!$F$5:$F$29,MATCH($C14,'Section Master'!$A$5:$A$29,0)),INDEX('Section Master'!$G$5:$G$29,MATCH($C14,'Section Master'!$A$5:$A$29,0))),IF(J14="Individual/HUF",INDEX('Section Master'!$E$5:$E$29,MATCH($C14,'Section Master'!$A$5:$A$29,0)),INDEX('Section Master'!$F$5:$F$29,MATCH($C14,'Section Master'!$A$5:$A$29,0)))),0))</f>
        <v>0.02</v>
      </c>
      <c r="M14" s="26" t="n">
        <f aca="false">IF(A14="","",IF(MONTH(A14)&gt;=4,YEAR(A14),YEAR(A14)-1))</f>
        <v>2026</v>
      </c>
      <c r="N14" s="21" t="str">
        <f aca="false">IF(A14="","","Q"&amp;CHOOSE(MONTH(A14),4,4,4,1,1,1,2,2,2,3,3,3))</f>
        <v>Q1</v>
      </c>
      <c r="O14" s="27" t="n">
        <f aca="false">IF(OR($B14="",$C14="",$E14=""),"",SUMIFS($E$6:E14,$B$6:B14,B14,$C$6:C14,C14,$M$6:M14,M14))</f>
        <v>75000</v>
      </c>
      <c r="P14" s="27" t="n">
        <f aca="false">IF(OR($B14="",$C14="",$E14=""),"",SUMIFS($Q$6:Q13,$B$6:B13,B14,$C$6:C13,C14,$M$6:M13,M14))</f>
        <v>0</v>
      </c>
      <c r="Q14" s="27" t="n">
        <f aca="false">IF(OR($B14="",$C14="",$E14=""),"",IFERROR(CHOOSE(MATCH(INDEX('Section Master'!$H$5:$H$29,MATCH($C14,'Section Master'!$A$5:$A$29,0)),{"Single+Aggregate","Aggregate","Per payment","Excess over","None"},0),IF(O14&gt;INDEX('Section Master'!$J$5:$J$29,MATCH($C14,'Section Master'!$A$5:$A$29,0)),O14-P14,IF(E14&gt;INDEX('Section Master'!$I$5:$I$29,MATCH($C14,'Section Master'!$A$5:$A$29,0)),E14,0)),IF(O14&gt;INDEX('Section Master'!$J$5:$J$29,MATCH($C14,'Section Master'!$A$5:$A$29,0)),O14-P14,0),IF(E14&gt;INDEX('Section Master'!$I$5:$I$29,MATCH($C14,'Section Master'!$A$5:$A$29,0)),E14,0),MAX(0,O14-INDEX('Section Master'!$J$5:$J$29,MATCH($C14,'Section Master'!$A$5:$A$29,0)))-P14,E14),0))</f>
        <v>75000</v>
      </c>
      <c r="R14" s="28" t="n">
        <f aca="false">IF(Q14="","",ROUND(Q14*L14,0))</f>
        <v>1500</v>
      </c>
      <c r="T14" s="29" t="n">
        <f aca="false">IF(A14="","",IF(MONTH(A14)=3,DATE(YEAR(A14),4,30),DATE(YEAR(A14),MONTH(A14)+1,7)))</f>
        <v>46180</v>
      </c>
      <c r="U14" s="26" t="n">
        <f aca="false">IF(OR(R14="",F14=""),"",IF(R14=0,0,IF(F14&gt;T14,(YEAR(F14)-YEAR(A14))*12+MONTH(F14)-MONTH(A14)+1,0)))</f>
        <v>2</v>
      </c>
      <c r="V14" s="30" t="n">
        <f aca="false">IF(U14="","",ROUND(R14*Summary!$C$7*U14,0))</f>
        <v>45</v>
      </c>
      <c r="W14" s="21" t="str">
        <f aca="false">IF(OR($B14="",$C14="",$E14=""),"",IF(R14=0,"No TDS yet",IF(F14="",IF(Summary!$C$6&gt;T14,"Overdue","Pending"),IF(F14&gt;T14,"Deposited late","Deposited"))))</f>
        <v>Deposited late</v>
      </c>
      <c r="X14" s="31" t="n">
        <f aca="false">IF(B14="","",IF(OR(ISNA(MATCH($B14,Deductees!$A$5:$A$304,0)),ISNA(MATCH($C14,'Section Master'!$A$5:$A$29,0)),E14=""),1,0))</f>
        <v>0</v>
      </c>
    </row>
    <row r="15" customFormat="false" ht="15" hidden="false" customHeight="true" outlineLevel="0" collapsed="false">
      <c r="A15" s="22" t="n">
        <v>46173</v>
      </c>
      <c r="B15" s="20" t="s">
        <v>152</v>
      </c>
      <c r="C15" s="20" t="s">
        <v>95</v>
      </c>
      <c r="D15" s="20" t="s">
        <v>192</v>
      </c>
      <c r="E15" s="23" t="n">
        <v>60000</v>
      </c>
      <c r="F15" s="22" t="n">
        <v>46178</v>
      </c>
      <c r="G15" s="20" t="s">
        <v>193</v>
      </c>
      <c r="H15" s="24" t="str">
        <f aca="false">IF($B15="","",IFERROR(INDEX(Deductees!$B$5:$B$304,MATCH($B15,Deductees!$A$5:$A$304,0))&amp;"",""))</f>
        <v>ACDPA9071F</v>
      </c>
      <c r="I15" s="24" t="str">
        <f aca="false">IF($B15="","",IFERROR(INDEX(Deductees!$C$5:$C$304,MATCH($B15,Deductees!$A$5:$A$304,0)),"Not in master"))</f>
        <v>Valid</v>
      </c>
      <c r="J15" s="24" t="str">
        <f aca="false">IF($B15="","",IFERROR(INDEX(Deductees!$D$5:$D$304,MATCH($B15,Deductees!$A$5:$A$304,0)),"-"))</f>
        <v>Individual/HUF</v>
      </c>
      <c r="K15" s="24" t="str">
        <f aca="false">IF($C15="","",IFERROR(INDEX('Section Master'!$C$5:$C$29,MATCH($C15,'Section Master'!$A$5:$A$29,0))&amp;" / "&amp;INDEX('Section Master'!$D$5:$D$29,MATCH($C15,'Section Master'!$A$5:$A$29,0)),"Code not found"))</f>
        <v>393(1) Table 2(ii) / 194I(b)</v>
      </c>
      <c r="L15" s="25" t="n">
        <f aca="false">IF(OR($B15="",$C15="",$E15=""),"",IFERROR(IF(I15&lt;&gt;"Valid",MAX(INDEX('Section Master'!$F$5:$F$29,MATCH($C15,'Section Master'!$A$5:$A$29,0)),INDEX('Section Master'!$G$5:$G$29,MATCH($C15,'Section Master'!$A$5:$A$29,0))),IF(J15="Individual/HUF",INDEX('Section Master'!$E$5:$E$29,MATCH($C15,'Section Master'!$A$5:$A$29,0)),INDEX('Section Master'!$F$5:$F$29,MATCH($C15,'Section Master'!$A$5:$A$29,0)))),0))</f>
        <v>0.1</v>
      </c>
      <c r="M15" s="26" t="n">
        <f aca="false">IF(A15="","",IF(MONTH(A15)&gt;=4,YEAR(A15),YEAR(A15)-1))</f>
        <v>2026</v>
      </c>
      <c r="N15" s="21" t="str">
        <f aca="false">IF(A15="","","Q"&amp;CHOOSE(MONTH(A15),4,4,4,1,1,1,2,2,2,3,3,3))</f>
        <v>Q1</v>
      </c>
      <c r="O15" s="27" t="n">
        <f aca="false">IF(OR($B15="",$C15="",$E15=""),"",SUMIFS($E$6:E15,$B$6:B15,B15,$C$6:C15,C15,$M$6:M15,M15))</f>
        <v>120000</v>
      </c>
      <c r="P15" s="27" t="n">
        <f aca="false">IF(OR($B15="",$C15="",$E15=""),"",SUMIFS($Q$6:Q14,$B$6:B14,B15,$C$6:C14,C15,$M$6:M14,M15))</f>
        <v>60000</v>
      </c>
      <c r="Q15" s="27" t="n">
        <f aca="false">IF(OR($B15="",$C15="",$E15=""),"",IFERROR(CHOOSE(MATCH(INDEX('Section Master'!$H$5:$H$29,MATCH($C15,'Section Master'!$A$5:$A$29,0)),{"Single+Aggregate","Aggregate","Per payment","Excess over","None"},0),IF(O15&gt;INDEX('Section Master'!$J$5:$J$29,MATCH($C15,'Section Master'!$A$5:$A$29,0)),O15-P15,IF(E15&gt;INDEX('Section Master'!$I$5:$I$29,MATCH($C15,'Section Master'!$A$5:$A$29,0)),E15,0)),IF(O15&gt;INDEX('Section Master'!$J$5:$J$29,MATCH($C15,'Section Master'!$A$5:$A$29,0)),O15-P15,0),IF(E15&gt;INDEX('Section Master'!$I$5:$I$29,MATCH($C15,'Section Master'!$A$5:$A$29,0)),E15,0),MAX(0,O15-INDEX('Section Master'!$J$5:$J$29,MATCH($C15,'Section Master'!$A$5:$A$29,0)))-P15,E15),0))</f>
        <v>60000</v>
      </c>
      <c r="R15" s="28" t="n">
        <f aca="false">IF(Q15="","",ROUND(Q15*L15,0))</f>
        <v>6000</v>
      </c>
      <c r="T15" s="29" t="n">
        <f aca="false">IF(A15="","",IF(MONTH(A15)=3,DATE(YEAR(A15),4,30),DATE(YEAR(A15),MONTH(A15)+1,7)))</f>
        <v>46180</v>
      </c>
      <c r="U15" s="26" t="n">
        <f aca="false">IF(OR(R15="",F15=""),"",IF(R15=0,0,IF(F15&gt;T15,(YEAR(F15)-YEAR(A15))*12+MONTH(F15)-MONTH(A15)+1,0)))</f>
        <v>0</v>
      </c>
      <c r="V15" s="30" t="n">
        <f aca="false">IF(U15="","",ROUND(R15*Summary!$C$7*U15,0))</f>
        <v>0</v>
      </c>
      <c r="W15" s="21" t="str">
        <f aca="false">IF(OR($B15="",$C15="",$E15=""),"",IF(R15=0,"No TDS yet",IF(F15="",IF(Summary!$C$6&gt;T15,"Overdue","Pending"),IF(F15&gt;T15,"Deposited late","Deposited"))))</f>
        <v>Deposited</v>
      </c>
      <c r="X15" s="31" t="n">
        <f aca="false">IF(B15="","",IF(OR(ISNA(MATCH($B15,Deductees!$A$5:$A$304,0)),ISNA(MATCH($C15,'Section Master'!$A$5:$A$29,0)),E15=""),1,0))</f>
        <v>0</v>
      </c>
    </row>
    <row r="16" customFormat="false" ht="15" hidden="false" customHeight="true" outlineLevel="0" collapsed="false">
      <c r="A16" s="22" t="n">
        <v>46177</v>
      </c>
      <c r="B16" s="20" t="s">
        <v>138</v>
      </c>
      <c r="C16" s="20" t="s">
        <v>68</v>
      </c>
      <c r="D16" s="20" t="s">
        <v>194</v>
      </c>
      <c r="E16" s="23" t="n">
        <v>40000</v>
      </c>
      <c r="F16" s="22" t="n">
        <v>46209</v>
      </c>
      <c r="G16" s="20" t="s">
        <v>195</v>
      </c>
      <c r="H16" s="24" t="str">
        <f aca="false">IF($B16="","",IFERROR(INDEX(Deductees!$B$5:$B$304,MATCH($B16,Deductees!$A$5:$A$304,0))&amp;"",""))</f>
        <v/>
      </c>
      <c r="I16" s="24" t="str">
        <f aca="false">IF($B16="","",IFERROR(INDEX(Deductees!$C$5:$C$304,MATCH($B16,Deductees!$A$5:$A$304,0)),"Not in master"))</f>
        <v>No PAN</v>
      </c>
      <c r="J16" s="24" t="str">
        <f aca="false">IF($B16="","",IFERROR(INDEX(Deductees!$D$5:$D$304,MATCH($B16,Deductees!$A$5:$A$304,0)),"-"))</f>
        <v>No valid PAN</v>
      </c>
      <c r="K16" s="24" t="str">
        <f aca="false">IF($C16="","",IFERROR(INDEX('Section Master'!$C$5:$C$29,MATCH($C16,'Section Master'!$A$5:$A$29,0))&amp;" / "&amp;INDEX('Section Master'!$D$5:$D$29,MATCH($C16,'Section Master'!$A$5:$A$29,0)),"Code not found"))</f>
        <v>393(1) Table 6(i) / 194C</v>
      </c>
      <c r="L16" s="25" t="n">
        <f aca="false">IF(OR($B16="",$C16="",$E16=""),"",IFERROR(IF(I16&lt;&gt;"Valid",MAX(INDEX('Section Master'!$F$5:$F$29,MATCH($C16,'Section Master'!$A$5:$A$29,0)),INDEX('Section Master'!$G$5:$G$29,MATCH($C16,'Section Master'!$A$5:$A$29,0))),IF(J16="Individual/HUF",INDEX('Section Master'!$E$5:$E$29,MATCH($C16,'Section Master'!$A$5:$A$29,0)),INDEX('Section Master'!$F$5:$F$29,MATCH($C16,'Section Master'!$A$5:$A$29,0)))),0))</f>
        <v>0.2</v>
      </c>
      <c r="M16" s="26" t="n">
        <f aca="false">IF(A16="","",IF(MONTH(A16)&gt;=4,YEAR(A16),YEAR(A16)-1))</f>
        <v>2026</v>
      </c>
      <c r="N16" s="21" t="str">
        <f aca="false">IF(A16="","","Q"&amp;CHOOSE(MONTH(A16),4,4,4,1,1,1,2,2,2,3,3,3))</f>
        <v>Q1</v>
      </c>
      <c r="O16" s="27" t="n">
        <f aca="false">IF(OR($B16="",$C16="",$E16=""),"",SUMIFS($E$6:E16,$B$6:B16,B16,$C$6:C16,C16,$M$6:M16,M16))</f>
        <v>40000</v>
      </c>
      <c r="P16" s="27" t="n">
        <f aca="false">IF(OR($B16="",$C16="",$E16=""),"",SUMIFS($Q$6:Q15,$B$6:B15,B16,$C$6:C15,C16,$M$6:M15,M16))</f>
        <v>0</v>
      </c>
      <c r="Q16" s="27" t="n">
        <f aca="false">IF(OR($B16="",$C16="",$E16=""),"",IFERROR(CHOOSE(MATCH(INDEX('Section Master'!$H$5:$H$29,MATCH($C16,'Section Master'!$A$5:$A$29,0)),{"Single+Aggregate","Aggregate","Per payment","Excess over","None"},0),IF(O16&gt;INDEX('Section Master'!$J$5:$J$29,MATCH($C16,'Section Master'!$A$5:$A$29,0)),O16-P16,IF(E16&gt;INDEX('Section Master'!$I$5:$I$29,MATCH($C16,'Section Master'!$A$5:$A$29,0)),E16,0)),IF(O16&gt;INDEX('Section Master'!$J$5:$J$29,MATCH($C16,'Section Master'!$A$5:$A$29,0)),O16-P16,0),IF(E16&gt;INDEX('Section Master'!$I$5:$I$29,MATCH($C16,'Section Master'!$A$5:$A$29,0)),E16,0),MAX(0,O16-INDEX('Section Master'!$J$5:$J$29,MATCH($C16,'Section Master'!$A$5:$A$29,0)))-P16,E16),0))</f>
        <v>40000</v>
      </c>
      <c r="R16" s="28" t="n">
        <f aca="false">IF(Q16="","",ROUND(Q16*L16,0))</f>
        <v>8000</v>
      </c>
      <c r="T16" s="29" t="n">
        <f aca="false">IF(A16="","",IF(MONTH(A16)=3,DATE(YEAR(A16),4,30),DATE(YEAR(A16),MONTH(A16)+1,7)))</f>
        <v>46210</v>
      </c>
      <c r="U16" s="26" t="n">
        <f aca="false">IF(OR(R16="",F16=""),"",IF(R16=0,0,IF(F16&gt;T16,(YEAR(F16)-YEAR(A16))*12+MONTH(F16)-MONTH(A16)+1,0)))</f>
        <v>0</v>
      </c>
      <c r="V16" s="30" t="n">
        <f aca="false">IF(U16="","",ROUND(R16*Summary!$C$7*U16,0))</f>
        <v>0</v>
      </c>
      <c r="W16" s="21" t="str">
        <f aca="false">IF(OR($B16="",$C16="",$E16=""),"",IF(R16=0,"No TDS yet",IF(F16="",IF(Summary!$C$6&gt;T16,"Overdue","Pending"),IF(F16&gt;T16,"Deposited late","Deposited"))))</f>
        <v>Deposited</v>
      </c>
      <c r="X16" s="31" t="n">
        <f aca="false">IF(B16="","",IF(OR(ISNA(MATCH($B16,Deductees!$A$5:$A$304,0)),ISNA(MATCH($C16,'Section Master'!$A$5:$A$29,0)),E16=""),1,0))</f>
        <v>0</v>
      </c>
    </row>
    <row r="17" customFormat="false" ht="15" hidden="false" customHeight="true" outlineLevel="0" collapsed="false">
      <c r="A17" s="22" t="n">
        <v>46183</v>
      </c>
      <c r="B17" s="20" t="s">
        <v>140</v>
      </c>
      <c r="C17" s="20" t="s">
        <v>74</v>
      </c>
      <c r="D17" s="20" t="s">
        <v>196</v>
      </c>
      <c r="E17" s="23" t="n">
        <v>25000</v>
      </c>
      <c r="F17" s="22"/>
      <c r="G17" s="20"/>
      <c r="H17" s="24" t="str">
        <f aca="false">IF($B17="","",IFERROR(INDEX(Deductees!$B$5:$B$304,MATCH($B17,Deductees!$A$5:$A$304,0))&amp;"",""))</f>
        <v>AGHPG5520L</v>
      </c>
      <c r="I17" s="24" t="str">
        <f aca="false">IF($B17="","",IFERROR(INDEX(Deductees!$C$5:$C$304,MATCH($B17,Deductees!$A$5:$A$304,0)),"Not in master"))</f>
        <v>Valid</v>
      </c>
      <c r="J17" s="24" t="str">
        <f aca="false">IF($B17="","",IFERROR(INDEX(Deductees!$D$5:$D$304,MATCH($B17,Deductees!$A$5:$A$304,0)),"-"))</f>
        <v>Individual/HUF</v>
      </c>
      <c r="K17" s="24" t="str">
        <f aca="false">IF($C17="","",IFERROR(INDEX('Section Master'!$C$5:$C$29,MATCH($C17,'Section Master'!$A$5:$A$29,0))&amp;" / "&amp;INDEX('Section Master'!$D$5:$D$29,MATCH($C17,'Section Master'!$A$5:$A$29,0)),"Code not found"))</f>
        <v>393(1) Table 6(iii) / 194J(b)</v>
      </c>
      <c r="L17" s="25" t="n">
        <f aca="false">IF(OR($B17="",$C17="",$E17=""),"",IFERROR(IF(I17&lt;&gt;"Valid",MAX(INDEX('Section Master'!$F$5:$F$29,MATCH($C17,'Section Master'!$A$5:$A$29,0)),INDEX('Section Master'!$G$5:$G$29,MATCH($C17,'Section Master'!$A$5:$A$29,0))),IF(J17="Individual/HUF",INDEX('Section Master'!$E$5:$E$29,MATCH($C17,'Section Master'!$A$5:$A$29,0)),INDEX('Section Master'!$F$5:$F$29,MATCH($C17,'Section Master'!$A$5:$A$29,0)))),0))</f>
        <v>0.1</v>
      </c>
      <c r="M17" s="26" t="n">
        <f aca="false">IF(A17="","",IF(MONTH(A17)&gt;=4,YEAR(A17),YEAR(A17)-1))</f>
        <v>2026</v>
      </c>
      <c r="N17" s="21" t="str">
        <f aca="false">IF(A17="","","Q"&amp;CHOOSE(MONTH(A17),4,4,4,1,1,1,2,2,2,3,3,3))</f>
        <v>Q1</v>
      </c>
      <c r="O17" s="27" t="n">
        <f aca="false">IF(OR($B17="",$C17="",$E17=""),"",SUMIFS($E$6:E17,$B$6:B17,B17,$C$6:C17,C17,$M$6:M17,M17))</f>
        <v>45000</v>
      </c>
      <c r="P17" s="27" t="n">
        <f aca="false">IF(OR($B17="",$C17="",$E17=""),"",SUMIFS($Q$6:Q16,$B$6:B16,B17,$C$6:C16,C17,$M$6:M16,M17))</f>
        <v>0</v>
      </c>
      <c r="Q17" s="27" t="n">
        <f aca="false">IF(OR($B17="",$C17="",$E17=""),"",IFERROR(CHOOSE(MATCH(INDEX('Section Master'!$H$5:$H$29,MATCH($C17,'Section Master'!$A$5:$A$29,0)),{"Single+Aggregate","Aggregate","Per payment","Excess over","None"},0),IF(O17&gt;INDEX('Section Master'!$J$5:$J$29,MATCH($C17,'Section Master'!$A$5:$A$29,0)),O17-P17,IF(E17&gt;INDEX('Section Master'!$I$5:$I$29,MATCH($C17,'Section Master'!$A$5:$A$29,0)),E17,0)),IF(O17&gt;INDEX('Section Master'!$J$5:$J$29,MATCH($C17,'Section Master'!$A$5:$A$29,0)),O17-P17,0),IF(E17&gt;INDEX('Section Master'!$I$5:$I$29,MATCH($C17,'Section Master'!$A$5:$A$29,0)),E17,0),MAX(0,O17-INDEX('Section Master'!$J$5:$J$29,MATCH($C17,'Section Master'!$A$5:$A$29,0)))-P17,E17),0))</f>
        <v>0</v>
      </c>
      <c r="R17" s="28" t="n">
        <f aca="false">IF(Q17="","",ROUND(Q17*L17,0))</f>
        <v>0</v>
      </c>
      <c r="T17" s="29" t="n">
        <f aca="false">IF(A17="","",IF(MONTH(A17)=3,DATE(YEAR(A17),4,30),DATE(YEAR(A17),MONTH(A17)+1,7)))</f>
        <v>46210</v>
      </c>
      <c r="U17" s="26" t="str">
        <f aca="false">IF(OR(R17="",F17=""),"",IF(R17=0,0,IF(F17&gt;T17,(YEAR(F17)-YEAR(A17))*12+MONTH(F17)-MONTH(A17)+1,0)))</f>
        <v/>
      </c>
      <c r="V17" s="30" t="str">
        <f aca="false">IF(U17="","",ROUND(R17*Summary!$C$7*U17,0))</f>
        <v/>
      </c>
      <c r="W17" s="21" t="str">
        <f aca="false">IF(OR($B17="",$C17="",$E17=""),"",IF(R17=0,"No TDS yet",IF(F17="",IF(Summary!$C$6&gt;T17,"Overdue","Pending"),IF(F17&gt;T17,"Deposited late","Deposited"))))</f>
        <v>No TDS yet</v>
      </c>
      <c r="X17" s="31" t="n">
        <f aca="false">IF(B17="","",IF(OR(ISNA(MATCH($B17,Deductees!$A$5:$A$304,0)),ISNA(MATCH($C17,'Section Master'!$A$5:$A$29,0)),E17=""),1,0))</f>
        <v>0</v>
      </c>
    </row>
    <row r="18" customFormat="false" ht="15" hidden="false" customHeight="true" outlineLevel="0" collapsed="false">
      <c r="A18" s="22" t="n">
        <v>46188</v>
      </c>
      <c r="B18" s="20" t="s">
        <v>158</v>
      </c>
      <c r="C18" s="20" t="s">
        <v>104</v>
      </c>
      <c r="D18" s="20" t="s">
        <v>197</v>
      </c>
      <c r="E18" s="23" t="n">
        <v>2500000</v>
      </c>
      <c r="F18" s="22" t="n">
        <v>46209</v>
      </c>
      <c r="G18" s="20" t="s">
        <v>195</v>
      </c>
      <c r="H18" s="24" t="str">
        <f aca="false">IF($B18="","",IFERROR(INDEX(Deductees!$B$5:$B$304,MATCH($B18,Deductees!$A$5:$A$304,0))&amp;"",""))</f>
        <v>AAHFC8826B</v>
      </c>
      <c r="I18" s="24" t="str">
        <f aca="false">IF($B18="","",IFERROR(INDEX(Deductees!$C$5:$C$304,MATCH($B18,Deductees!$A$5:$A$304,0)),"Not in master"))</f>
        <v>Valid</v>
      </c>
      <c r="J18" s="24" t="str">
        <f aca="false">IF($B18="","",IFERROR(INDEX(Deductees!$D$5:$D$304,MATCH($B18,Deductees!$A$5:$A$304,0)),"-"))</f>
        <v>Others</v>
      </c>
      <c r="K18" s="24" t="str">
        <f aca="false">IF($C18="","",IFERROR(INDEX('Section Master'!$C$5:$C$29,MATCH($C18,'Section Master'!$A$5:$A$29,0))&amp;" / "&amp;INDEX('Section Master'!$D$5:$D$29,MATCH($C18,'Section Master'!$A$5:$A$29,0)),"Code not found"))</f>
        <v>393(1) Table 8(ii) / 194Q</v>
      </c>
      <c r="L18" s="25" t="n">
        <f aca="false">IF(OR($B18="",$C18="",$E18=""),"",IFERROR(IF(I18&lt;&gt;"Valid",MAX(INDEX('Section Master'!$F$5:$F$29,MATCH($C18,'Section Master'!$A$5:$A$29,0)),INDEX('Section Master'!$G$5:$G$29,MATCH($C18,'Section Master'!$A$5:$A$29,0))),IF(J18="Individual/HUF",INDEX('Section Master'!$E$5:$E$29,MATCH($C18,'Section Master'!$A$5:$A$29,0)),INDEX('Section Master'!$F$5:$F$29,MATCH($C18,'Section Master'!$A$5:$A$29,0)))),0))</f>
        <v>0.001</v>
      </c>
      <c r="M18" s="26" t="n">
        <f aca="false">IF(A18="","",IF(MONTH(A18)&gt;=4,YEAR(A18),YEAR(A18)-1))</f>
        <v>2026</v>
      </c>
      <c r="N18" s="21" t="str">
        <f aca="false">IF(A18="","","Q"&amp;CHOOSE(MONTH(A18),4,4,4,1,1,1,2,2,2,3,3,3))</f>
        <v>Q1</v>
      </c>
      <c r="O18" s="27" t="n">
        <f aca="false">IF(OR($B18="",$C18="",$E18=""),"",SUMIFS($E$6:E18,$B$6:B18,B18,$C$6:C18,C18,$M$6:M18,M18))</f>
        <v>5500000</v>
      </c>
      <c r="P18" s="27" t="n">
        <f aca="false">IF(OR($B18="",$C18="",$E18=""),"",SUMIFS($Q$6:Q17,$B$6:B17,B18,$C$6:C17,C18,$M$6:M17,M18))</f>
        <v>0</v>
      </c>
      <c r="Q18" s="27" t="n">
        <f aca="false">IF(OR($B18="",$C18="",$E18=""),"",IFERROR(CHOOSE(MATCH(INDEX('Section Master'!$H$5:$H$29,MATCH($C18,'Section Master'!$A$5:$A$29,0)),{"Single+Aggregate","Aggregate","Per payment","Excess over","None"},0),IF(O18&gt;INDEX('Section Master'!$J$5:$J$29,MATCH($C18,'Section Master'!$A$5:$A$29,0)),O18-P18,IF(E18&gt;INDEX('Section Master'!$I$5:$I$29,MATCH($C18,'Section Master'!$A$5:$A$29,0)),E18,0)),IF(O18&gt;INDEX('Section Master'!$J$5:$J$29,MATCH($C18,'Section Master'!$A$5:$A$29,0)),O18-P18,0),IF(E18&gt;INDEX('Section Master'!$I$5:$I$29,MATCH($C18,'Section Master'!$A$5:$A$29,0)),E18,0),MAX(0,O18-INDEX('Section Master'!$J$5:$J$29,MATCH($C18,'Section Master'!$A$5:$A$29,0)))-P18,E18),0))</f>
        <v>500000</v>
      </c>
      <c r="R18" s="28" t="n">
        <f aca="false">IF(Q18="","",ROUND(Q18*L18,0))</f>
        <v>500</v>
      </c>
      <c r="T18" s="29" t="n">
        <f aca="false">IF(A18="","",IF(MONTH(A18)=3,DATE(YEAR(A18),4,30),DATE(YEAR(A18),MONTH(A18)+1,7)))</f>
        <v>46210</v>
      </c>
      <c r="U18" s="26" t="n">
        <f aca="false">IF(OR(R18="",F18=""),"",IF(R18=0,0,IF(F18&gt;T18,(YEAR(F18)-YEAR(A18))*12+MONTH(F18)-MONTH(A18)+1,0)))</f>
        <v>0</v>
      </c>
      <c r="V18" s="30" t="n">
        <f aca="false">IF(U18="","",ROUND(R18*Summary!$C$7*U18,0))</f>
        <v>0</v>
      </c>
      <c r="W18" s="21" t="str">
        <f aca="false">IF(OR($B18="",$C18="",$E18=""),"",IF(R18=0,"No TDS yet",IF(F18="",IF(Summary!$C$6&gt;T18,"Overdue","Pending"),IF(F18&gt;T18,"Deposited late","Deposited"))))</f>
        <v>Deposited</v>
      </c>
      <c r="X18" s="31" t="n">
        <f aca="false">IF(B18="","",IF(OR(ISNA(MATCH($B18,Deductees!$A$5:$A$304,0)),ISNA(MATCH($C18,'Section Master'!$A$5:$A$29,0)),E18=""),1,0))</f>
        <v>0</v>
      </c>
    </row>
    <row r="19" customFormat="false" ht="15" hidden="false" customHeight="true" outlineLevel="0" collapsed="false">
      <c r="A19" s="22" t="n">
        <v>46198</v>
      </c>
      <c r="B19" s="20" t="s">
        <v>149</v>
      </c>
      <c r="C19" s="20" t="s">
        <v>89</v>
      </c>
      <c r="D19" s="20" t="s">
        <v>198</v>
      </c>
      <c r="E19" s="23" t="n">
        <v>55000</v>
      </c>
      <c r="F19" s="22" t="n">
        <v>46209</v>
      </c>
      <c r="G19" s="20" t="s">
        <v>195</v>
      </c>
      <c r="H19" s="24" t="str">
        <f aca="false">IF($B19="","",IFERROR(INDEX(Deductees!$B$5:$B$304,MATCH($B19,Deductees!$A$5:$A$304,0))&amp;"",""))</f>
        <v>AASFR6634J</v>
      </c>
      <c r="I19" s="24" t="str">
        <f aca="false">IF($B19="","",IFERROR(INDEX(Deductees!$C$5:$C$304,MATCH($B19,Deductees!$A$5:$A$304,0)),"Not in master"))</f>
        <v>Valid</v>
      </c>
      <c r="J19" s="24" t="str">
        <f aca="false">IF($B19="","",IFERROR(INDEX(Deductees!$D$5:$D$304,MATCH($B19,Deductees!$A$5:$A$304,0)),"-"))</f>
        <v>Others</v>
      </c>
      <c r="K19" s="24" t="str">
        <f aca="false">IF($C19="","",IFERROR(INDEX('Section Master'!$C$5:$C$29,MATCH($C19,'Section Master'!$A$5:$A$29,0))&amp;" / "&amp;INDEX('Section Master'!$D$5:$D$29,MATCH($C19,'Section Master'!$A$5:$A$29,0)),"Code not found"))</f>
        <v>393(1) Table 2(ii) / 194I(a)</v>
      </c>
      <c r="L19" s="25" t="n">
        <f aca="false">IF(OR($B19="",$C19="",$E19=""),"",IFERROR(IF(I19&lt;&gt;"Valid",MAX(INDEX('Section Master'!$F$5:$F$29,MATCH($C19,'Section Master'!$A$5:$A$29,0)),INDEX('Section Master'!$G$5:$G$29,MATCH($C19,'Section Master'!$A$5:$A$29,0))),IF(J19="Individual/HUF",INDEX('Section Master'!$E$5:$E$29,MATCH($C19,'Section Master'!$A$5:$A$29,0)),INDEX('Section Master'!$F$5:$F$29,MATCH($C19,'Section Master'!$A$5:$A$29,0)))),0))</f>
        <v>0.02</v>
      </c>
      <c r="M19" s="26" t="n">
        <f aca="false">IF(A19="","",IF(MONTH(A19)&gt;=4,YEAR(A19),YEAR(A19)-1))</f>
        <v>2026</v>
      </c>
      <c r="N19" s="21" t="str">
        <f aca="false">IF(A19="","","Q"&amp;CHOOSE(MONTH(A19),4,4,4,1,1,1,2,2,2,3,3,3))</f>
        <v>Q1</v>
      </c>
      <c r="O19" s="27" t="n">
        <f aca="false">IF(OR($B19="",$C19="",$E19=""),"",SUMIFS($E$6:E19,$B$6:B19,B19,$C$6:C19,C19,$M$6:M19,M19))</f>
        <v>100000</v>
      </c>
      <c r="P19" s="27" t="n">
        <f aca="false">IF(OR($B19="",$C19="",$E19=""),"",SUMIFS($Q$6:Q18,$B$6:B18,B19,$C$6:C18,C19,$M$6:M18,M19))</f>
        <v>0</v>
      </c>
      <c r="Q19" s="27" t="n">
        <f aca="false">IF(OR($B19="",$C19="",$E19=""),"",IFERROR(CHOOSE(MATCH(INDEX('Section Master'!$H$5:$H$29,MATCH($C19,'Section Master'!$A$5:$A$29,0)),{"Single+Aggregate","Aggregate","Per payment","Excess over","None"},0),IF(O19&gt;INDEX('Section Master'!$J$5:$J$29,MATCH($C19,'Section Master'!$A$5:$A$29,0)),O19-P19,IF(E19&gt;INDEX('Section Master'!$I$5:$I$29,MATCH($C19,'Section Master'!$A$5:$A$29,0)),E19,0)),IF(O19&gt;INDEX('Section Master'!$J$5:$J$29,MATCH($C19,'Section Master'!$A$5:$A$29,0)),O19-P19,0),IF(E19&gt;INDEX('Section Master'!$I$5:$I$29,MATCH($C19,'Section Master'!$A$5:$A$29,0)),E19,0),MAX(0,O19-INDEX('Section Master'!$J$5:$J$29,MATCH($C19,'Section Master'!$A$5:$A$29,0)))-P19,E19),0))</f>
        <v>55000</v>
      </c>
      <c r="R19" s="28" t="n">
        <f aca="false">IF(Q19="","",ROUND(Q19*L19,0))</f>
        <v>1100</v>
      </c>
      <c r="T19" s="29" t="n">
        <f aca="false">IF(A19="","",IF(MONTH(A19)=3,DATE(YEAR(A19),4,30),DATE(YEAR(A19),MONTH(A19)+1,7)))</f>
        <v>46210</v>
      </c>
      <c r="U19" s="26" t="n">
        <f aca="false">IF(OR(R19="",F19=""),"",IF(R19=0,0,IF(F19&gt;T19,(YEAR(F19)-YEAR(A19))*12+MONTH(F19)-MONTH(A19)+1,0)))</f>
        <v>0</v>
      </c>
      <c r="V19" s="30" t="n">
        <f aca="false">IF(U19="","",ROUND(R19*Summary!$C$7*U19,0))</f>
        <v>0</v>
      </c>
      <c r="W19" s="21" t="str">
        <f aca="false">IF(OR($B19="",$C19="",$E19=""),"",IF(R19=0,"No TDS yet",IF(F19="",IF(Summary!$C$6&gt;T19,"Overdue","Pending"),IF(F19&gt;T19,"Deposited late","Deposited"))))</f>
        <v>Deposited</v>
      </c>
      <c r="X19" s="31" t="n">
        <f aca="false">IF(B19="","",IF(OR(ISNA(MATCH($B19,Deductees!$A$5:$A$304,0)),ISNA(MATCH($C19,'Section Master'!$A$5:$A$29,0)),E19=""),1,0))</f>
        <v>0</v>
      </c>
    </row>
    <row r="20" customFormat="false" ht="15" hidden="false" customHeight="true" outlineLevel="0" collapsed="false">
      <c r="A20" s="22" t="n">
        <v>46203</v>
      </c>
      <c r="B20" s="20" t="s">
        <v>155</v>
      </c>
      <c r="C20" s="20" t="s">
        <v>99</v>
      </c>
      <c r="D20" s="20" t="s">
        <v>199</v>
      </c>
      <c r="E20" s="23" t="n">
        <v>6000</v>
      </c>
      <c r="F20" s="22"/>
      <c r="G20" s="20"/>
      <c r="H20" s="24" t="str">
        <f aca="false">IF($B20="","",IFERROR(INDEX(Deductees!$B$5:$B$304,MATCH($B20,Deductees!$A$5:$A$304,0))&amp;"",""))</f>
        <v>AAGCM4410P</v>
      </c>
      <c r="I20" s="24" t="str">
        <f aca="false">IF($B20="","",IFERROR(INDEX(Deductees!$C$5:$C$304,MATCH($B20,Deductees!$A$5:$A$304,0)),"Not in master"))</f>
        <v>Valid</v>
      </c>
      <c r="J20" s="24" t="str">
        <f aca="false">IF($B20="","",IFERROR(INDEX(Deductees!$D$5:$D$304,MATCH($B20,Deductees!$A$5:$A$304,0)),"-"))</f>
        <v>Others</v>
      </c>
      <c r="K20" s="24" t="str">
        <f aca="false">IF($C20="","",IFERROR(INDEX('Section Master'!$C$5:$C$29,MATCH($C20,'Section Master'!$A$5:$A$29,0))&amp;" / "&amp;INDEX('Section Master'!$D$5:$D$29,MATCH($C20,'Section Master'!$A$5:$A$29,0)),"Code not found"))</f>
        <v>393(1) Table 5(iii) / 194A</v>
      </c>
      <c r="L20" s="25" t="n">
        <f aca="false">IF(OR($B20="",$C20="",$E20=""),"",IFERROR(IF(I20&lt;&gt;"Valid",MAX(INDEX('Section Master'!$F$5:$F$29,MATCH($C20,'Section Master'!$A$5:$A$29,0)),INDEX('Section Master'!$G$5:$G$29,MATCH($C20,'Section Master'!$A$5:$A$29,0))),IF(J20="Individual/HUF",INDEX('Section Master'!$E$5:$E$29,MATCH($C20,'Section Master'!$A$5:$A$29,0)),INDEX('Section Master'!$F$5:$F$29,MATCH($C20,'Section Master'!$A$5:$A$29,0)))),0))</f>
        <v>0.1</v>
      </c>
      <c r="M20" s="26" t="n">
        <f aca="false">IF(A20="","",IF(MONTH(A20)&gt;=4,YEAR(A20),YEAR(A20)-1))</f>
        <v>2026</v>
      </c>
      <c r="N20" s="21" t="str">
        <f aca="false">IF(A20="","","Q"&amp;CHOOSE(MONTH(A20),4,4,4,1,1,1,2,2,2,3,3,3))</f>
        <v>Q1</v>
      </c>
      <c r="O20" s="27" t="n">
        <f aca="false">IF(OR($B20="",$C20="",$E20=""),"",SUMIFS($E$6:E20,$B$6:B20,B20,$C$6:C20,C20,$M$6:M20,M20))</f>
        <v>6000</v>
      </c>
      <c r="P20" s="27" t="n">
        <f aca="false">IF(OR($B20="",$C20="",$E20=""),"",SUMIFS($Q$6:Q19,$B$6:B19,B20,$C$6:C19,C20,$M$6:M19,M20))</f>
        <v>0</v>
      </c>
      <c r="Q20" s="27" t="n">
        <f aca="false">IF(OR($B20="",$C20="",$E20=""),"",IFERROR(CHOOSE(MATCH(INDEX('Section Master'!$H$5:$H$29,MATCH($C20,'Section Master'!$A$5:$A$29,0)),{"Single+Aggregate","Aggregate","Per payment","Excess over","None"},0),IF(O20&gt;INDEX('Section Master'!$J$5:$J$29,MATCH($C20,'Section Master'!$A$5:$A$29,0)),O20-P20,IF(E20&gt;INDEX('Section Master'!$I$5:$I$29,MATCH($C20,'Section Master'!$A$5:$A$29,0)),E20,0)),IF(O20&gt;INDEX('Section Master'!$J$5:$J$29,MATCH($C20,'Section Master'!$A$5:$A$29,0)),O20-P20,0),IF(E20&gt;INDEX('Section Master'!$I$5:$I$29,MATCH($C20,'Section Master'!$A$5:$A$29,0)),E20,0),MAX(0,O20-INDEX('Section Master'!$J$5:$J$29,MATCH($C20,'Section Master'!$A$5:$A$29,0)))-P20,E20),0))</f>
        <v>0</v>
      </c>
      <c r="R20" s="28" t="n">
        <f aca="false">IF(Q20="","",ROUND(Q20*L20,0))</f>
        <v>0</v>
      </c>
      <c r="T20" s="29" t="n">
        <f aca="false">IF(A20="","",IF(MONTH(A20)=3,DATE(YEAR(A20),4,30),DATE(YEAR(A20),MONTH(A20)+1,7)))</f>
        <v>46210</v>
      </c>
      <c r="U20" s="26" t="str">
        <f aca="false">IF(OR(R20="",F20=""),"",IF(R20=0,0,IF(F20&gt;T20,(YEAR(F20)-YEAR(A20))*12+MONTH(F20)-MONTH(A20)+1,0)))</f>
        <v/>
      </c>
      <c r="V20" s="30" t="str">
        <f aca="false">IF(U20="","",ROUND(R20*Summary!$C$7*U20,0))</f>
        <v/>
      </c>
      <c r="W20" s="21" t="str">
        <f aca="false">IF(OR($B20="",$C20="",$E20=""),"",IF(R20=0,"No TDS yet",IF(F20="",IF(Summary!$C$6&gt;T20,"Overdue","Pending"),IF(F20&gt;T20,"Deposited late","Deposited"))))</f>
        <v>No TDS yet</v>
      </c>
      <c r="X20" s="31" t="n">
        <f aca="false">IF(B20="","",IF(OR(ISNA(MATCH($B20,Deductees!$A$5:$A$304,0)),ISNA(MATCH($C20,'Section Master'!$A$5:$A$29,0)),E20=""),1,0))</f>
        <v>0</v>
      </c>
    </row>
    <row r="21" customFormat="false" ht="15" hidden="false" customHeight="true" outlineLevel="0" collapsed="false">
      <c r="A21" s="22" t="n">
        <v>46203</v>
      </c>
      <c r="B21" s="20" t="s">
        <v>152</v>
      </c>
      <c r="C21" s="20" t="s">
        <v>95</v>
      </c>
      <c r="D21" s="20" t="s">
        <v>200</v>
      </c>
      <c r="E21" s="23" t="n">
        <v>60000</v>
      </c>
      <c r="F21" s="22" t="n">
        <v>46209</v>
      </c>
      <c r="G21" s="20" t="s">
        <v>195</v>
      </c>
      <c r="H21" s="24" t="str">
        <f aca="false">IF($B21="","",IFERROR(INDEX(Deductees!$B$5:$B$304,MATCH($B21,Deductees!$A$5:$A$304,0))&amp;"",""))</f>
        <v>ACDPA9071F</v>
      </c>
      <c r="I21" s="24" t="str">
        <f aca="false">IF($B21="","",IFERROR(INDEX(Deductees!$C$5:$C$304,MATCH($B21,Deductees!$A$5:$A$304,0)),"Not in master"))</f>
        <v>Valid</v>
      </c>
      <c r="J21" s="24" t="str">
        <f aca="false">IF($B21="","",IFERROR(INDEX(Deductees!$D$5:$D$304,MATCH($B21,Deductees!$A$5:$A$304,0)),"-"))</f>
        <v>Individual/HUF</v>
      </c>
      <c r="K21" s="24" t="str">
        <f aca="false">IF($C21="","",IFERROR(INDEX('Section Master'!$C$5:$C$29,MATCH($C21,'Section Master'!$A$5:$A$29,0))&amp;" / "&amp;INDEX('Section Master'!$D$5:$D$29,MATCH($C21,'Section Master'!$A$5:$A$29,0)),"Code not found"))</f>
        <v>393(1) Table 2(ii) / 194I(b)</v>
      </c>
      <c r="L21" s="25" t="n">
        <f aca="false">IF(OR($B21="",$C21="",$E21=""),"",IFERROR(IF(I21&lt;&gt;"Valid",MAX(INDEX('Section Master'!$F$5:$F$29,MATCH($C21,'Section Master'!$A$5:$A$29,0)),INDEX('Section Master'!$G$5:$G$29,MATCH($C21,'Section Master'!$A$5:$A$29,0))),IF(J21="Individual/HUF",INDEX('Section Master'!$E$5:$E$29,MATCH($C21,'Section Master'!$A$5:$A$29,0)),INDEX('Section Master'!$F$5:$F$29,MATCH($C21,'Section Master'!$A$5:$A$29,0)))),0))</f>
        <v>0.1</v>
      </c>
      <c r="M21" s="26" t="n">
        <f aca="false">IF(A21="","",IF(MONTH(A21)&gt;=4,YEAR(A21),YEAR(A21)-1))</f>
        <v>2026</v>
      </c>
      <c r="N21" s="21" t="str">
        <f aca="false">IF(A21="","","Q"&amp;CHOOSE(MONTH(A21),4,4,4,1,1,1,2,2,2,3,3,3))</f>
        <v>Q1</v>
      </c>
      <c r="O21" s="27" t="n">
        <f aca="false">IF(OR($B21="",$C21="",$E21=""),"",SUMIFS($E$6:E21,$B$6:B21,B21,$C$6:C21,C21,$M$6:M21,M21))</f>
        <v>180000</v>
      </c>
      <c r="P21" s="27" t="n">
        <f aca="false">IF(OR($B21="",$C21="",$E21=""),"",SUMIFS($Q$6:Q20,$B$6:B20,B21,$C$6:C20,C21,$M$6:M20,M21))</f>
        <v>120000</v>
      </c>
      <c r="Q21" s="27" t="n">
        <f aca="false">IF(OR($B21="",$C21="",$E21=""),"",IFERROR(CHOOSE(MATCH(INDEX('Section Master'!$H$5:$H$29,MATCH($C21,'Section Master'!$A$5:$A$29,0)),{"Single+Aggregate","Aggregate","Per payment","Excess over","None"},0),IF(O21&gt;INDEX('Section Master'!$J$5:$J$29,MATCH($C21,'Section Master'!$A$5:$A$29,0)),O21-P21,IF(E21&gt;INDEX('Section Master'!$I$5:$I$29,MATCH($C21,'Section Master'!$A$5:$A$29,0)),E21,0)),IF(O21&gt;INDEX('Section Master'!$J$5:$J$29,MATCH($C21,'Section Master'!$A$5:$A$29,0)),O21-P21,0),IF(E21&gt;INDEX('Section Master'!$I$5:$I$29,MATCH($C21,'Section Master'!$A$5:$A$29,0)),E21,0),MAX(0,O21-INDEX('Section Master'!$J$5:$J$29,MATCH($C21,'Section Master'!$A$5:$A$29,0)))-P21,E21),0))</f>
        <v>60000</v>
      </c>
      <c r="R21" s="28" t="n">
        <f aca="false">IF(Q21="","",ROUND(Q21*L21,0))</f>
        <v>6000</v>
      </c>
      <c r="T21" s="29" t="n">
        <f aca="false">IF(A21="","",IF(MONTH(A21)=3,DATE(YEAR(A21),4,30),DATE(YEAR(A21),MONTH(A21)+1,7)))</f>
        <v>46210</v>
      </c>
      <c r="U21" s="26" t="n">
        <f aca="false">IF(OR(R21="",F21=""),"",IF(R21=0,0,IF(F21&gt;T21,(YEAR(F21)-YEAR(A21))*12+MONTH(F21)-MONTH(A21)+1,0)))</f>
        <v>0</v>
      </c>
      <c r="V21" s="30" t="n">
        <f aca="false">IF(U21="","",ROUND(R21*Summary!$C$7*U21,0))</f>
        <v>0</v>
      </c>
      <c r="W21" s="21" t="str">
        <f aca="false">IF(OR($B21="",$C21="",$E21=""),"",IF(R21=0,"No TDS yet",IF(F21="",IF(Summary!$C$6&gt;T21,"Overdue","Pending"),IF(F21&gt;T21,"Deposited late","Deposited"))))</f>
        <v>Deposited</v>
      </c>
      <c r="X21" s="31" t="n">
        <f aca="false">IF(B21="","",IF(OR(ISNA(MATCH($B21,Deductees!$A$5:$A$304,0)),ISNA(MATCH($C21,'Section Master'!$A$5:$A$29,0)),E21=""),1,0))</f>
        <v>0</v>
      </c>
    </row>
    <row r="22" customFormat="false" ht="15" hidden="false" customHeight="true" outlineLevel="0" collapsed="false">
      <c r="A22" s="22" t="n">
        <v>46212</v>
      </c>
      <c r="B22" s="20" t="s">
        <v>135</v>
      </c>
      <c r="C22" s="20" t="s">
        <v>68</v>
      </c>
      <c r="D22" s="20" t="s">
        <v>201</v>
      </c>
      <c r="E22" s="23" t="n">
        <v>22000</v>
      </c>
      <c r="F22" s="22"/>
      <c r="G22" s="20"/>
      <c r="H22" s="24" t="str">
        <f aca="false">IF($B22="","",IFERROR(INDEX(Deductees!$B$5:$B$304,MATCH($B22,Deductees!$A$5:$A$304,0))&amp;"",""))</f>
        <v>BKXPV3317D</v>
      </c>
      <c r="I22" s="24" t="str">
        <f aca="false">IF($B22="","",IFERROR(INDEX(Deductees!$C$5:$C$304,MATCH($B22,Deductees!$A$5:$A$304,0)),"Not in master"))</f>
        <v>Valid</v>
      </c>
      <c r="J22" s="24" t="str">
        <f aca="false">IF($B22="","",IFERROR(INDEX(Deductees!$D$5:$D$304,MATCH($B22,Deductees!$A$5:$A$304,0)),"-"))</f>
        <v>Individual/HUF</v>
      </c>
      <c r="K22" s="24" t="str">
        <f aca="false">IF($C22="","",IFERROR(INDEX('Section Master'!$C$5:$C$29,MATCH($C22,'Section Master'!$A$5:$A$29,0))&amp;" / "&amp;INDEX('Section Master'!$D$5:$D$29,MATCH($C22,'Section Master'!$A$5:$A$29,0)),"Code not found"))</f>
        <v>393(1) Table 6(i) / 194C</v>
      </c>
      <c r="L22" s="25" t="n">
        <f aca="false">IF(OR($B22="",$C22="",$E22=""),"",IFERROR(IF(I22&lt;&gt;"Valid",MAX(INDEX('Section Master'!$F$5:$F$29,MATCH($C22,'Section Master'!$A$5:$A$29,0)),INDEX('Section Master'!$G$5:$G$29,MATCH($C22,'Section Master'!$A$5:$A$29,0))),IF(J22="Individual/HUF",INDEX('Section Master'!$E$5:$E$29,MATCH($C22,'Section Master'!$A$5:$A$29,0)),INDEX('Section Master'!$F$5:$F$29,MATCH($C22,'Section Master'!$A$5:$A$29,0)))),0))</f>
        <v>0.01</v>
      </c>
      <c r="M22" s="26" t="n">
        <f aca="false">IF(A22="","",IF(MONTH(A22)&gt;=4,YEAR(A22),YEAR(A22)-1))</f>
        <v>2026</v>
      </c>
      <c r="N22" s="21" t="str">
        <f aca="false">IF(A22="","","Q"&amp;CHOOSE(MONTH(A22),4,4,4,1,1,1,2,2,2,3,3,3))</f>
        <v>Q2</v>
      </c>
      <c r="O22" s="27" t="n">
        <f aca="false">IF(OR($B22="",$C22="",$E22=""),"",SUMIFS($E$6:E22,$B$6:B22,B22,$C$6:C22,C22,$M$6:M22,M22))</f>
        <v>75000</v>
      </c>
      <c r="P22" s="27" t="n">
        <f aca="false">IF(OR($B22="",$C22="",$E22=""),"",SUMIFS($Q$6:Q21,$B$6:B21,B22,$C$6:C21,C22,$M$6:M21,M22))</f>
        <v>0</v>
      </c>
      <c r="Q22" s="27" t="n">
        <f aca="false">IF(OR($B22="",$C22="",$E22=""),"",IFERROR(CHOOSE(MATCH(INDEX('Section Master'!$H$5:$H$29,MATCH($C22,'Section Master'!$A$5:$A$29,0)),{"Single+Aggregate","Aggregate","Per payment","Excess over","None"},0),IF(O22&gt;INDEX('Section Master'!$J$5:$J$29,MATCH($C22,'Section Master'!$A$5:$A$29,0)),O22-P22,IF(E22&gt;INDEX('Section Master'!$I$5:$I$29,MATCH($C22,'Section Master'!$A$5:$A$29,0)),E22,0)),IF(O22&gt;INDEX('Section Master'!$J$5:$J$29,MATCH($C22,'Section Master'!$A$5:$A$29,0)),O22-P22,0),IF(E22&gt;INDEX('Section Master'!$I$5:$I$29,MATCH($C22,'Section Master'!$A$5:$A$29,0)),E22,0),MAX(0,O22-INDEX('Section Master'!$J$5:$J$29,MATCH($C22,'Section Master'!$A$5:$A$29,0)))-P22,E22),0))</f>
        <v>0</v>
      </c>
      <c r="R22" s="28" t="n">
        <f aca="false">IF(Q22="","",ROUND(Q22*L22,0))</f>
        <v>0</v>
      </c>
      <c r="T22" s="29" t="n">
        <f aca="false">IF(A22="","",IF(MONTH(A22)=3,DATE(YEAR(A22),4,30),DATE(YEAR(A22),MONTH(A22)+1,7)))</f>
        <v>46241</v>
      </c>
      <c r="U22" s="26" t="str">
        <f aca="false">IF(OR(R22="",F22=""),"",IF(R22=0,0,IF(F22&gt;T22,(YEAR(F22)-YEAR(A22))*12+MONTH(F22)-MONTH(A22)+1,0)))</f>
        <v/>
      </c>
      <c r="V22" s="30" t="str">
        <f aca="false">IF(U22="","",ROUND(R22*Summary!$C$7*U22,0))</f>
        <v/>
      </c>
      <c r="W22" s="21" t="str">
        <f aca="false">IF(OR($B22="",$C22="",$E22=""),"",IF(R22=0,"No TDS yet",IF(F22="",IF(Summary!$C$6&gt;T22,"Overdue","Pending"),IF(F22&gt;T22,"Deposited late","Deposited"))))</f>
        <v>No TDS yet</v>
      </c>
      <c r="X22" s="31" t="n">
        <f aca="false">IF(B22="","",IF(OR(ISNA(MATCH($B22,Deductees!$A$5:$A$304,0)),ISNA(MATCH($C22,'Section Master'!$A$5:$A$29,0)),E22=""),1,0))</f>
        <v>0</v>
      </c>
    </row>
    <row r="23" customFormat="false" ht="15" hidden="false" customHeight="true" outlineLevel="0" collapsed="false">
      <c r="A23" s="22" t="n">
        <v>46225</v>
      </c>
      <c r="B23" s="20" t="s">
        <v>146</v>
      </c>
      <c r="C23" s="20" t="s">
        <v>84</v>
      </c>
      <c r="D23" s="20" t="s">
        <v>202</v>
      </c>
      <c r="E23" s="23" t="n">
        <v>10000</v>
      </c>
      <c r="F23" s="22" t="n">
        <v>46240</v>
      </c>
      <c r="G23" s="20" t="s">
        <v>203</v>
      </c>
      <c r="H23" s="24" t="str">
        <f aca="false">IF($B23="","",IFERROR(INDEX(Deductees!$B$5:$B$304,MATCH($B23,Deductees!$A$5:$A$304,0))&amp;"",""))</f>
        <v>BQLPS2290M</v>
      </c>
      <c r="I23" s="24" t="str">
        <f aca="false">IF($B23="","",IFERROR(INDEX(Deductees!$C$5:$C$304,MATCH($B23,Deductees!$A$5:$A$304,0)),"Not in master"))</f>
        <v>Valid</v>
      </c>
      <c r="J23" s="24" t="str">
        <f aca="false">IF($B23="","",IFERROR(INDEX(Deductees!$D$5:$D$304,MATCH($B23,Deductees!$A$5:$A$304,0)),"-"))</f>
        <v>Individual/HUF</v>
      </c>
      <c r="K23" s="24" t="str">
        <f aca="false">IF($C23="","",IFERROR(INDEX('Section Master'!$C$5:$C$29,MATCH($C23,'Section Master'!$A$5:$A$29,0))&amp;" / "&amp;INDEX('Section Master'!$D$5:$D$29,MATCH($C23,'Section Master'!$A$5:$A$29,0)),"Code not found"))</f>
        <v>393(1) Table 1(ii) / 194H</v>
      </c>
      <c r="L23" s="25" t="n">
        <f aca="false">IF(OR($B23="",$C23="",$E23=""),"",IFERROR(IF(I23&lt;&gt;"Valid",MAX(INDEX('Section Master'!$F$5:$F$29,MATCH($C23,'Section Master'!$A$5:$A$29,0)),INDEX('Section Master'!$G$5:$G$29,MATCH($C23,'Section Master'!$A$5:$A$29,0))),IF(J23="Individual/HUF",INDEX('Section Master'!$E$5:$E$29,MATCH($C23,'Section Master'!$A$5:$A$29,0)),INDEX('Section Master'!$F$5:$F$29,MATCH($C23,'Section Master'!$A$5:$A$29,0)))),0))</f>
        <v>0.02</v>
      </c>
      <c r="M23" s="26" t="n">
        <f aca="false">IF(A23="","",IF(MONTH(A23)&gt;=4,YEAR(A23),YEAR(A23)-1))</f>
        <v>2026</v>
      </c>
      <c r="N23" s="21" t="str">
        <f aca="false">IF(A23="","","Q"&amp;CHOOSE(MONTH(A23),4,4,4,1,1,1,2,2,2,3,3,3))</f>
        <v>Q2</v>
      </c>
      <c r="O23" s="27" t="n">
        <f aca="false">IF(OR($B23="",$C23="",$E23=""),"",SUMIFS($E$6:E23,$B$6:B23,B23,$C$6:C23,C23,$M$6:M23,M23))</f>
        <v>22000</v>
      </c>
      <c r="P23" s="27" t="n">
        <f aca="false">IF(OR($B23="",$C23="",$E23=""),"",SUMIFS($Q$6:Q22,$B$6:B22,B23,$C$6:C22,C23,$M$6:M22,M23))</f>
        <v>0</v>
      </c>
      <c r="Q23" s="27" t="n">
        <f aca="false">IF(OR($B23="",$C23="",$E23=""),"",IFERROR(CHOOSE(MATCH(INDEX('Section Master'!$H$5:$H$29,MATCH($C23,'Section Master'!$A$5:$A$29,0)),{"Single+Aggregate","Aggregate","Per payment","Excess over","None"},0),IF(O23&gt;INDEX('Section Master'!$J$5:$J$29,MATCH($C23,'Section Master'!$A$5:$A$29,0)),O23-P23,IF(E23&gt;INDEX('Section Master'!$I$5:$I$29,MATCH($C23,'Section Master'!$A$5:$A$29,0)),E23,0)),IF(O23&gt;INDEX('Section Master'!$J$5:$J$29,MATCH($C23,'Section Master'!$A$5:$A$29,0)),O23-P23,0),IF(E23&gt;INDEX('Section Master'!$I$5:$I$29,MATCH($C23,'Section Master'!$A$5:$A$29,0)),E23,0),MAX(0,O23-INDEX('Section Master'!$J$5:$J$29,MATCH($C23,'Section Master'!$A$5:$A$29,0)))-P23,E23),0))</f>
        <v>22000</v>
      </c>
      <c r="R23" s="28" t="n">
        <f aca="false">IF(Q23="","",ROUND(Q23*L23,0))</f>
        <v>440</v>
      </c>
      <c r="T23" s="29" t="n">
        <f aca="false">IF(A23="","",IF(MONTH(A23)=3,DATE(YEAR(A23),4,30),DATE(YEAR(A23),MONTH(A23)+1,7)))</f>
        <v>46241</v>
      </c>
      <c r="U23" s="26" t="n">
        <f aca="false">IF(OR(R23="",F23=""),"",IF(R23=0,0,IF(F23&gt;T23,(YEAR(F23)-YEAR(A23))*12+MONTH(F23)-MONTH(A23)+1,0)))</f>
        <v>0</v>
      </c>
      <c r="V23" s="30" t="n">
        <f aca="false">IF(U23="","",ROUND(R23*Summary!$C$7*U23,0))</f>
        <v>0</v>
      </c>
      <c r="W23" s="21" t="str">
        <f aca="false">IF(OR($B23="",$C23="",$E23=""),"",IF(R23=0,"No TDS yet",IF(F23="",IF(Summary!$C$6&gt;T23,"Overdue","Pending"),IF(F23&gt;T23,"Deposited late","Deposited"))))</f>
        <v>Deposited</v>
      </c>
      <c r="X23" s="31" t="n">
        <f aca="false">IF(B23="","",IF(OR(ISNA(MATCH($B23,Deductees!$A$5:$A$304,0)),ISNA(MATCH($C23,'Section Master'!$A$5:$A$29,0)),E23=""),1,0))</f>
        <v>0</v>
      </c>
    </row>
    <row r="24" customFormat="false" ht="15" hidden="false" customHeight="true" outlineLevel="0" collapsed="false">
      <c r="A24" s="22" t="n">
        <v>46234</v>
      </c>
      <c r="B24" s="20" t="s">
        <v>152</v>
      </c>
      <c r="C24" s="20" t="s">
        <v>95</v>
      </c>
      <c r="D24" s="20" t="s">
        <v>204</v>
      </c>
      <c r="E24" s="23" t="n">
        <v>60000</v>
      </c>
      <c r="F24" s="22" t="n">
        <v>46240</v>
      </c>
      <c r="G24" s="20" t="s">
        <v>203</v>
      </c>
      <c r="H24" s="24" t="str">
        <f aca="false">IF($B24="","",IFERROR(INDEX(Deductees!$B$5:$B$304,MATCH($B24,Deductees!$A$5:$A$304,0))&amp;"",""))</f>
        <v>ACDPA9071F</v>
      </c>
      <c r="I24" s="24" t="str">
        <f aca="false">IF($B24="","",IFERROR(INDEX(Deductees!$C$5:$C$304,MATCH($B24,Deductees!$A$5:$A$304,0)),"Not in master"))</f>
        <v>Valid</v>
      </c>
      <c r="J24" s="24" t="str">
        <f aca="false">IF($B24="","",IFERROR(INDEX(Deductees!$D$5:$D$304,MATCH($B24,Deductees!$A$5:$A$304,0)),"-"))</f>
        <v>Individual/HUF</v>
      </c>
      <c r="K24" s="24" t="str">
        <f aca="false">IF($C24="","",IFERROR(INDEX('Section Master'!$C$5:$C$29,MATCH($C24,'Section Master'!$A$5:$A$29,0))&amp;" / "&amp;INDEX('Section Master'!$D$5:$D$29,MATCH($C24,'Section Master'!$A$5:$A$29,0)),"Code not found"))</f>
        <v>393(1) Table 2(ii) / 194I(b)</v>
      </c>
      <c r="L24" s="25" t="n">
        <f aca="false">IF(OR($B24="",$C24="",$E24=""),"",IFERROR(IF(I24&lt;&gt;"Valid",MAX(INDEX('Section Master'!$F$5:$F$29,MATCH($C24,'Section Master'!$A$5:$A$29,0)),INDEX('Section Master'!$G$5:$G$29,MATCH($C24,'Section Master'!$A$5:$A$29,0))),IF(J24="Individual/HUF",INDEX('Section Master'!$E$5:$E$29,MATCH($C24,'Section Master'!$A$5:$A$29,0)),INDEX('Section Master'!$F$5:$F$29,MATCH($C24,'Section Master'!$A$5:$A$29,0)))),0))</f>
        <v>0.1</v>
      </c>
      <c r="M24" s="26" t="n">
        <f aca="false">IF(A24="","",IF(MONTH(A24)&gt;=4,YEAR(A24),YEAR(A24)-1))</f>
        <v>2026</v>
      </c>
      <c r="N24" s="21" t="str">
        <f aca="false">IF(A24="","","Q"&amp;CHOOSE(MONTH(A24),4,4,4,1,1,1,2,2,2,3,3,3))</f>
        <v>Q2</v>
      </c>
      <c r="O24" s="27" t="n">
        <f aca="false">IF(OR($B24="",$C24="",$E24=""),"",SUMIFS($E$6:E24,$B$6:B24,B24,$C$6:C24,C24,$M$6:M24,M24))</f>
        <v>240000</v>
      </c>
      <c r="P24" s="27" t="n">
        <f aca="false">IF(OR($B24="",$C24="",$E24=""),"",SUMIFS($Q$6:Q23,$B$6:B23,B24,$C$6:C23,C24,$M$6:M23,M24))</f>
        <v>180000</v>
      </c>
      <c r="Q24" s="27" t="n">
        <f aca="false">IF(OR($B24="",$C24="",$E24=""),"",IFERROR(CHOOSE(MATCH(INDEX('Section Master'!$H$5:$H$29,MATCH($C24,'Section Master'!$A$5:$A$29,0)),{"Single+Aggregate","Aggregate","Per payment","Excess over","None"},0),IF(O24&gt;INDEX('Section Master'!$J$5:$J$29,MATCH($C24,'Section Master'!$A$5:$A$29,0)),O24-P24,IF(E24&gt;INDEX('Section Master'!$I$5:$I$29,MATCH($C24,'Section Master'!$A$5:$A$29,0)),E24,0)),IF(O24&gt;INDEX('Section Master'!$J$5:$J$29,MATCH($C24,'Section Master'!$A$5:$A$29,0)),O24-P24,0),IF(E24&gt;INDEX('Section Master'!$I$5:$I$29,MATCH($C24,'Section Master'!$A$5:$A$29,0)),E24,0),MAX(0,O24-INDEX('Section Master'!$J$5:$J$29,MATCH($C24,'Section Master'!$A$5:$A$29,0)))-P24,E24),0))</f>
        <v>60000</v>
      </c>
      <c r="R24" s="28" t="n">
        <f aca="false">IF(Q24="","",ROUND(Q24*L24,0))</f>
        <v>6000</v>
      </c>
      <c r="T24" s="29" t="n">
        <f aca="false">IF(A24="","",IF(MONTH(A24)=3,DATE(YEAR(A24),4,30),DATE(YEAR(A24),MONTH(A24)+1,7)))</f>
        <v>46241</v>
      </c>
      <c r="U24" s="26" t="n">
        <f aca="false">IF(OR(R24="",F24=""),"",IF(R24=0,0,IF(F24&gt;T24,(YEAR(F24)-YEAR(A24))*12+MONTH(F24)-MONTH(A24)+1,0)))</f>
        <v>0</v>
      </c>
      <c r="V24" s="30" t="n">
        <f aca="false">IF(U24="","",ROUND(R24*Summary!$C$7*U24,0))</f>
        <v>0</v>
      </c>
      <c r="W24" s="21" t="str">
        <f aca="false">IF(OR($B24="",$C24="",$E24=""),"",IF(R24=0,"No TDS yet",IF(F24="",IF(Summary!$C$6&gt;T24,"Overdue","Pending"),IF(F24&gt;T24,"Deposited late","Deposited"))))</f>
        <v>Deposited</v>
      </c>
      <c r="X24" s="31" t="n">
        <f aca="false">IF(B24="","",IF(OR(ISNA(MATCH($B24,Deductees!$A$5:$A$304,0)),ISNA(MATCH($C24,'Section Master'!$A$5:$A$29,0)),E24=""),1,0))</f>
        <v>0</v>
      </c>
    </row>
    <row r="25" customFormat="false" ht="15" hidden="false" customHeight="true" outlineLevel="0" collapsed="false">
      <c r="A25" s="22" t="n">
        <v>46245</v>
      </c>
      <c r="B25" s="20" t="s">
        <v>140</v>
      </c>
      <c r="C25" s="20" t="s">
        <v>74</v>
      </c>
      <c r="D25" s="20" t="s">
        <v>205</v>
      </c>
      <c r="E25" s="23" t="n">
        <v>15000</v>
      </c>
      <c r="F25" s="22" t="n">
        <v>46272</v>
      </c>
      <c r="G25" s="20" t="s">
        <v>206</v>
      </c>
      <c r="H25" s="24" t="str">
        <f aca="false">IF($B25="","",IFERROR(INDEX(Deductees!$B$5:$B$304,MATCH($B25,Deductees!$A$5:$A$304,0))&amp;"",""))</f>
        <v>AGHPG5520L</v>
      </c>
      <c r="I25" s="24" t="str">
        <f aca="false">IF($B25="","",IFERROR(INDEX(Deductees!$C$5:$C$304,MATCH($B25,Deductees!$A$5:$A$304,0)),"Not in master"))</f>
        <v>Valid</v>
      </c>
      <c r="J25" s="24" t="str">
        <f aca="false">IF($B25="","",IFERROR(INDEX(Deductees!$D$5:$D$304,MATCH($B25,Deductees!$A$5:$A$304,0)),"-"))</f>
        <v>Individual/HUF</v>
      </c>
      <c r="K25" s="24" t="str">
        <f aca="false">IF($C25="","",IFERROR(INDEX('Section Master'!$C$5:$C$29,MATCH($C25,'Section Master'!$A$5:$A$29,0))&amp;" / "&amp;INDEX('Section Master'!$D$5:$D$29,MATCH($C25,'Section Master'!$A$5:$A$29,0)),"Code not found"))</f>
        <v>393(1) Table 6(iii) / 194J(b)</v>
      </c>
      <c r="L25" s="25" t="n">
        <f aca="false">IF(OR($B25="",$C25="",$E25=""),"",IFERROR(IF(I25&lt;&gt;"Valid",MAX(INDEX('Section Master'!$F$5:$F$29,MATCH($C25,'Section Master'!$A$5:$A$29,0)),INDEX('Section Master'!$G$5:$G$29,MATCH($C25,'Section Master'!$A$5:$A$29,0))),IF(J25="Individual/HUF",INDEX('Section Master'!$E$5:$E$29,MATCH($C25,'Section Master'!$A$5:$A$29,0)),INDEX('Section Master'!$F$5:$F$29,MATCH($C25,'Section Master'!$A$5:$A$29,0)))),0))</f>
        <v>0.1</v>
      </c>
      <c r="M25" s="26" t="n">
        <f aca="false">IF(A25="","",IF(MONTH(A25)&gt;=4,YEAR(A25),YEAR(A25)-1))</f>
        <v>2026</v>
      </c>
      <c r="N25" s="21" t="str">
        <f aca="false">IF(A25="","","Q"&amp;CHOOSE(MONTH(A25),4,4,4,1,1,1,2,2,2,3,3,3))</f>
        <v>Q2</v>
      </c>
      <c r="O25" s="27" t="n">
        <f aca="false">IF(OR($B25="",$C25="",$E25=""),"",SUMIFS($E$6:E25,$B$6:B25,B25,$C$6:C25,C25,$M$6:M25,M25))</f>
        <v>60000</v>
      </c>
      <c r="P25" s="27" t="n">
        <f aca="false">IF(OR($B25="",$C25="",$E25=""),"",SUMIFS($Q$6:Q24,$B$6:B24,B25,$C$6:C24,C25,$M$6:M24,M25))</f>
        <v>0</v>
      </c>
      <c r="Q25" s="27" t="n">
        <f aca="false">IF(OR($B25="",$C25="",$E25=""),"",IFERROR(CHOOSE(MATCH(INDEX('Section Master'!$H$5:$H$29,MATCH($C25,'Section Master'!$A$5:$A$29,0)),{"Single+Aggregate","Aggregate","Per payment","Excess over","None"},0),IF(O25&gt;INDEX('Section Master'!$J$5:$J$29,MATCH($C25,'Section Master'!$A$5:$A$29,0)),O25-P25,IF(E25&gt;INDEX('Section Master'!$I$5:$I$29,MATCH($C25,'Section Master'!$A$5:$A$29,0)),E25,0)),IF(O25&gt;INDEX('Section Master'!$J$5:$J$29,MATCH($C25,'Section Master'!$A$5:$A$29,0)),O25-P25,0),IF(E25&gt;INDEX('Section Master'!$I$5:$I$29,MATCH($C25,'Section Master'!$A$5:$A$29,0)),E25,0),MAX(0,O25-INDEX('Section Master'!$J$5:$J$29,MATCH($C25,'Section Master'!$A$5:$A$29,0)))-P25,E25),0))</f>
        <v>60000</v>
      </c>
      <c r="R25" s="28" t="n">
        <f aca="false">IF(Q25="","",ROUND(Q25*L25,0))</f>
        <v>6000</v>
      </c>
      <c r="T25" s="29" t="n">
        <f aca="false">IF(A25="","",IF(MONTH(A25)=3,DATE(YEAR(A25),4,30),DATE(YEAR(A25),MONTH(A25)+1,7)))</f>
        <v>46272</v>
      </c>
      <c r="U25" s="26" t="n">
        <f aca="false">IF(OR(R25="",F25=""),"",IF(R25=0,0,IF(F25&gt;T25,(YEAR(F25)-YEAR(A25))*12+MONTH(F25)-MONTH(A25)+1,0)))</f>
        <v>0</v>
      </c>
      <c r="V25" s="30" t="n">
        <f aca="false">IF(U25="","",ROUND(R25*Summary!$C$7*U25,0))</f>
        <v>0</v>
      </c>
      <c r="W25" s="21" t="str">
        <f aca="false">IF(OR($B25="",$C25="",$E25=""),"",IF(R25=0,"No TDS yet",IF(F25="",IF(Summary!$C$6&gt;T25,"Overdue","Pending"),IF(F25&gt;T25,"Deposited late","Deposited"))))</f>
        <v>Deposited</v>
      </c>
      <c r="X25" s="31" t="n">
        <f aca="false">IF(B25="","",IF(OR(ISNA(MATCH($B25,Deductees!$A$5:$A$304,0)),ISNA(MATCH($C25,'Section Master'!$A$5:$A$29,0)),E25=""),1,0))</f>
        <v>0</v>
      </c>
    </row>
    <row r="26" customFormat="false" ht="15" hidden="false" customHeight="true" outlineLevel="0" collapsed="false">
      <c r="A26" s="22" t="n">
        <v>46253</v>
      </c>
      <c r="B26" s="20" t="s">
        <v>158</v>
      </c>
      <c r="C26" s="20" t="s">
        <v>104</v>
      </c>
      <c r="D26" s="20" t="s">
        <v>207</v>
      </c>
      <c r="E26" s="23" t="n">
        <v>1000000</v>
      </c>
      <c r="F26" s="22" t="n">
        <v>46272</v>
      </c>
      <c r="G26" s="20" t="s">
        <v>206</v>
      </c>
      <c r="H26" s="24" t="str">
        <f aca="false">IF($B26="","",IFERROR(INDEX(Deductees!$B$5:$B$304,MATCH($B26,Deductees!$A$5:$A$304,0))&amp;"",""))</f>
        <v>AAHFC8826B</v>
      </c>
      <c r="I26" s="24" t="str">
        <f aca="false">IF($B26="","",IFERROR(INDEX(Deductees!$C$5:$C$304,MATCH($B26,Deductees!$A$5:$A$304,0)),"Not in master"))</f>
        <v>Valid</v>
      </c>
      <c r="J26" s="24" t="str">
        <f aca="false">IF($B26="","",IFERROR(INDEX(Deductees!$D$5:$D$304,MATCH($B26,Deductees!$A$5:$A$304,0)),"-"))</f>
        <v>Others</v>
      </c>
      <c r="K26" s="24" t="str">
        <f aca="false">IF($C26="","",IFERROR(INDEX('Section Master'!$C$5:$C$29,MATCH($C26,'Section Master'!$A$5:$A$29,0))&amp;" / "&amp;INDEX('Section Master'!$D$5:$D$29,MATCH($C26,'Section Master'!$A$5:$A$29,0)),"Code not found"))</f>
        <v>393(1) Table 8(ii) / 194Q</v>
      </c>
      <c r="L26" s="25" t="n">
        <f aca="false">IF(OR($B26="",$C26="",$E26=""),"",IFERROR(IF(I26&lt;&gt;"Valid",MAX(INDEX('Section Master'!$F$5:$F$29,MATCH($C26,'Section Master'!$A$5:$A$29,0)),INDEX('Section Master'!$G$5:$G$29,MATCH($C26,'Section Master'!$A$5:$A$29,0))),IF(J26="Individual/HUF",INDEX('Section Master'!$E$5:$E$29,MATCH($C26,'Section Master'!$A$5:$A$29,0)),INDEX('Section Master'!$F$5:$F$29,MATCH($C26,'Section Master'!$A$5:$A$29,0)))),0))</f>
        <v>0.001</v>
      </c>
      <c r="M26" s="26" t="n">
        <f aca="false">IF(A26="","",IF(MONTH(A26)&gt;=4,YEAR(A26),YEAR(A26)-1))</f>
        <v>2026</v>
      </c>
      <c r="N26" s="21" t="str">
        <f aca="false">IF(A26="","","Q"&amp;CHOOSE(MONTH(A26),4,4,4,1,1,1,2,2,2,3,3,3))</f>
        <v>Q2</v>
      </c>
      <c r="O26" s="27" t="n">
        <f aca="false">IF(OR($B26="",$C26="",$E26=""),"",SUMIFS($E$6:E26,$B$6:B26,B26,$C$6:C26,C26,$M$6:M26,M26))</f>
        <v>6500000</v>
      </c>
      <c r="P26" s="27" t="n">
        <f aca="false">IF(OR($B26="",$C26="",$E26=""),"",SUMIFS($Q$6:Q25,$B$6:B25,B26,$C$6:C25,C26,$M$6:M25,M26))</f>
        <v>500000</v>
      </c>
      <c r="Q26" s="27" t="n">
        <f aca="false">IF(OR($B26="",$C26="",$E26=""),"",IFERROR(CHOOSE(MATCH(INDEX('Section Master'!$H$5:$H$29,MATCH($C26,'Section Master'!$A$5:$A$29,0)),{"Single+Aggregate","Aggregate","Per payment","Excess over","None"},0),IF(O26&gt;INDEX('Section Master'!$J$5:$J$29,MATCH($C26,'Section Master'!$A$5:$A$29,0)),O26-P26,IF(E26&gt;INDEX('Section Master'!$I$5:$I$29,MATCH($C26,'Section Master'!$A$5:$A$29,0)),E26,0)),IF(O26&gt;INDEX('Section Master'!$J$5:$J$29,MATCH($C26,'Section Master'!$A$5:$A$29,0)),O26-P26,0),IF(E26&gt;INDEX('Section Master'!$I$5:$I$29,MATCH($C26,'Section Master'!$A$5:$A$29,0)),E26,0),MAX(0,O26-INDEX('Section Master'!$J$5:$J$29,MATCH($C26,'Section Master'!$A$5:$A$29,0)))-P26,E26),0))</f>
        <v>1000000</v>
      </c>
      <c r="R26" s="28" t="n">
        <f aca="false">IF(Q26="","",ROUND(Q26*L26,0))</f>
        <v>1000</v>
      </c>
      <c r="T26" s="29" t="n">
        <f aca="false">IF(A26="","",IF(MONTH(A26)=3,DATE(YEAR(A26),4,30),DATE(YEAR(A26),MONTH(A26)+1,7)))</f>
        <v>46272</v>
      </c>
      <c r="U26" s="26" t="n">
        <f aca="false">IF(OR(R26="",F26=""),"",IF(R26=0,0,IF(F26&gt;T26,(YEAR(F26)-YEAR(A26))*12+MONTH(F26)-MONTH(A26)+1,0)))</f>
        <v>0</v>
      </c>
      <c r="V26" s="30" t="n">
        <f aca="false">IF(U26="","",ROUND(R26*Summary!$C$7*U26,0))</f>
        <v>0</v>
      </c>
      <c r="W26" s="21" t="str">
        <f aca="false">IF(OR($B26="",$C26="",$E26=""),"",IF(R26=0,"No TDS yet",IF(F26="",IF(Summary!$C$6&gt;T26,"Overdue","Pending"),IF(F26&gt;T26,"Deposited late","Deposited"))))</f>
        <v>Deposited</v>
      </c>
      <c r="X26" s="31" t="n">
        <f aca="false">IF(B26="","",IF(OR(ISNA(MATCH($B26,Deductees!$A$5:$A$304,0)),ISNA(MATCH($C26,'Section Master'!$A$5:$A$29,0)),E26=""),1,0))</f>
        <v>0</v>
      </c>
    </row>
    <row r="27" customFormat="false" ht="15" hidden="false" customHeight="true" outlineLevel="0" collapsed="false">
      <c r="A27" s="22" t="n">
        <v>46265</v>
      </c>
      <c r="B27" s="20" t="s">
        <v>152</v>
      </c>
      <c r="C27" s="20" t="s">
        <v>95</v>
      </c>
      <c r="D27" s="20" t="s">
        <v>208</v>
      </c>
      <c r="E27" s="23" t="n">
        <v>60000</v>
      </c>
      <c r="F27" s="22" t="n">
        <v>46272</v>
      </c>
      <c r="G27" s="20" t="s">
        <v>206</v>
      </c>
      <c r="H27" s="24" t="str">
        <f aca="false">IF($B27="","",IFERROR(INDEX(Deductees!$B$5:$B$304,MATCH($B27,Deductees!$A$5:$A$304,0))&amp;"",""))</f>
        <v>ACDPA9071F</v>
      </c>
      <c r="I27" s="24" t="str">
        <f aca="false">IF($B27="","",IFERROR(INDEX(Deductees!$C$5:$C$304,MATCH($B27,Deductees!$A$5:$A$304,0)),"Not in master"))</f>
        <v>Valid</v>
      </c>
      <c r="J27" s="24" t="str">
        <f aca="false">IF($B27="","",IFERROR(INDEX(Deductees!$D$5:$D$304,MATCH($B27,Deductees!$A$5:$A$304,0)),"-"))</f>
        <v>Individual/HUF</v>
      </c>
      <c r="K27" s="24" t="str">
        <f aca="false">IF($C27="","",IFERROR(INDEX('Section Master'!$C$5:$C$29,MATCH($C27,'Section Master'!$A$5:$A$29,0))&amp;" / "&amp;INDEX('Section Master'!$D$5:$D$29,MATCH($C27,'Section Master'!$A$5:$A$29,0)),"Code not found"))</f>
        <v>393(1) Table 2(ii) / 194I(b)</v>
      </c>
      <c r="L27" s="25" t="n">
        <f aca="false">IF(OR($B27="",$C27="",$E27=""),"",IFERROR(IF(I27&lt;&gt;"Valid",MAX(INDEX('Section Master'!$F$5:$F$29,MATCH($C27,'Section Master'!$A$5:$A$29,0)),INDEX('Section Master'!$G$5:$G$29,MATCH($C27,'Section Master'!$A$5:$A$29,0))),IF(J27="Individual/HUF",INDEX('Section Master'!$E$5:$E$29,MATCH($C27,'Section Master'!$A$5:$A$29,0)),INDEX('Section Master'!$F$5:$F$29,MATCH($C27,'Section Master'!$A$5:$A$29,0)))),0))</f>
        <v>0.1</v>
      </c>
      <c r="M27" s="26" t="n">
        <f aca="false">IF(A27="","",IF(MONTH(A27)&gt;=4,YEAR(A27),YEAR(A27)-1))</f>
        <v>2026</v>
      </c>
      <c r="N27" s="21" t="str">
        <f aca="false">IF(A27="","","Q"&amp;CHOOSE(MONTH(A27),4,4,4,1,1,1,2,2,2,3,3,3))</f>
        <v>Q2</v>
      </c>
      <c r="O27" s="27" t="n">
        <f aca="false">IF(OR($B27="",$C27="",$E27=""),"",SUMIFS($E$6:E27,$B$6:B27,B27,$C$6:C27,C27,$M$6:M27,M27))</f>
        <v>300000</v>
      </c>
      <c r="P27" s="27" t="n">
        <f aca="false">IF(OR($B27="",$C27="",$E27=""),"",SUMIFS($Q$6:Q26,$B$6:B26,B27,$C$6:C26,C27,$M$6:M26,M27))</f>
        <v>240000</v>
      </c>
      <c r="Q27" s="27" t="n">
        <f aca="false">IF(OR($B27="",$C27="",$E27=""),"",IFERROR(CHOOSE(MATCH(INDEX('Section Master'!$H$5:$H$29,MATCH($C27,'Section Master'!$A$5:$A$29,0)),{"Single+Aggregate","Aggregate","Per payment","Excess over","None"},0),IF(O27&gt;INDEX('Section Master'!$J$5:$J$29,MATCH($C27,'Section Master'!$A$5:$A$29,0)),O27-P27,IF(E27&gt;INDEX('Section Master'!$I$5:$I$29,MATCH($C27,'Section Master'!$A$5:$A$29,0)),E27,0)),IF(O27&gt;INDEX('Section Master'!$J$5:$J$29,MATCH($C27,'Section Master'!$A$5:$A$29,0)),O27-P27,0),IF(E27&gt;INDEX('Section Master'!$I$5:$I$29,MATCH($C27,'Section Master'!$A$5:$A$29,0)),E27,0),MAX(0,O27-INDEX('Section Master'!$J$5:$J$29,MATCH($C27,'Section Master'!$A$5:$A$29,0)))-P27,E27),0))</f>
        <v>60000</v>
      </c>
      <c r="R27" s="28" t="n">
        <f aca="false">IF(Q27="","",ROUND(Q27*L27,0))</f>
        <v>6000</v>
      </c>
      <c r="T27" s="29" t="n">
        <f aca="false">IF(A27="","",IF(MONTH(A27)=3,DATE(YEAR(A27),4,30),DATE(YEAR(A27),MONTH(A27)+1,7)))</f>
        <v>46272</v>
      </c>
      <c r="U27" s="26" t="n">
        <f aca="false">IF(OR(R27="",F27=""),"",IF(R27=0,0,IF(F27&gt;T27,(YEAR(F27)-YEAR(A27))*12+MONTH(F27)-MONTH(A27)+1,0)))</f>
        <v>0</v>
      </c>
      <c r="V27" s="30" t="n">
        <f aca="false">IF(U27="","",ROUND(R27*Summary!$C$7*U27,0))</f>
        <v>0</v>
      </c>
      <c r="W27" s="21" t="str">
        <f aca="false">IF(OR($B27="",$C27="",$E27=""),"",IF(R27=0,"No TDS yet",IF(F27="",IF(Summary!$C$6&gt;T27,"Overdue","Pending"),IF(F27&gt;T27,"Deposited late","Deposited"))))</f>
        <v>Deposited</v>
      </c>
      <c r="X27" s="31" t="n">
        <f aca="false">IF(B27="","",IF(OR(ISNA(MATCH($B27,Deductees!$A$5:$A$304,0)),ISNA(MATCH($C27,'Section Master'!$A$5:$A$29,0)),E27=""),1,0))</f>
        <v>0</v>
      </c>
    </row>
    <row r="28" customFormat="false" ht="15" hidden="false" customHeight="true" outlineLevel="0" collapsed="false">
      <c r="A28" s="22" t="n">
        <v>46270</v>
      </c>
      <c r="B28" s="20" t="s">
        <v>135</v>
      </c>
      <c r="C28" s="20" t="s">
        <v>68</v>
      </c>
      <c r="D28" s="20" t="s">
        <v>209</v>
      </c>
      <c r="E28" s="23" t="n">
        <v>35000</v>
      </c>
      <c r="F28" s="22"/>
      <c r="G28" s="20"/>
      <c r="H28" s="24" t="str">
        <f aca="false">IF($B28="","",IFERROR(INDEX(Deductees!$B$5:$B$304,MATCH($B28,Deductees!$A$5:$A$304,0))&amp;"",""))</f>
        <v>BKXPV3317D</v>
      </c>
      <c r="I28" s="24" t="str">
        <f aca="false">IF($B28="","",IFERROR(INDEX(Deductees!$C$5:$C$304,MATCH($B28,Deductees!$A$5:$A$304,0)),"Not in master"))</f>
        <v>Valid</v>
      </c>
      <c r="J28" s="24" t="str">
        <f aca="false">IF($B28="","",IFERROR(INDEX(Deductees!$D$5:$D$304,MATCH($B28,Deductees!$A$5:$A$304,0)),"-"))</f>
        <v>Individual/HUF</v>
      </c>
      <c r="K28" s="24" t="str">
        <f aca="false">IF($C28="","",IFERROR(INDEX('Section Master'!$C$5:$C$29,MATCH($C28,'Section Master'!$A$5:$A$29,0))&amp;" / "&amp;INDEX('Section Master'!$D$5:$D$29,MATCH($C28,'Section Master'!$A$5:$A$29,0)),"Code not found"))</f>
        <v>393(1) Table 6(i) / 194C</v>
      </c>
      <c r="L28" s="25" t="n">
        <f aca="false">IF(OR($B28="",$C28="",$E28=""),"",IFERROR(IF(I28&lt;&gt;"Valid",MAX(INDEX('Section Master'!$F$5:$F$29,MATCH($C28,'Section Master'!$A$5:$A$29,0)),INDEX('Section Master'!$G$5:$G$29,MATCH($C28,'Section Master'!$A$5:$A$29,0))),IF(J28="Individual/HUF",INDEX('Section Master'!$E$5:$E$29,MATCH($C28,'Section Master'!$A$5:$A$29,0)),INDEX('Section Master'!$F$5:$F$29,MATCH($C28,'Section Master'!$A$5:$A$29,0)))),0))</f>
        <v>0.01</v>
      </c>
      <c r="M28" s="26" t="n">
        <f aca="false">IF(A28="","",IF(MONTH(A28)&gt;=4,YEAR(A28),YEAR(A28)-1))</f>
        <v>2026</v>
      </c>
      <c r="N28" s="21" t="str">
        <f aca="false">IF(A28="","","Q"&amp;CHOOSE(MONTH(A28),4,4,4,1,1,1,2,2,2,3,3,3))</f>
        <v>Q2</v>
      </c>
      <c r="O28" s="27" t="n">
        <f aca="false">IF(OR($B28="",$C28="",$E28=""),"",SUMIFS($E$6:E28,$B$6:B28,B28,$C$6:C28,C28,$M$6:M28,M28))</f>
        <v>110000</v>
      </c>
      <c r="P28" s="27" t="n">
        <f aca="false">IF(OR($B28="",$C28="",$E28=""),"",SUMIFS($Q$6:Q27,$B$6:B27,B28,$C$6:C27,C28,$M$6:M27,M28))</f>
        <v>0</v>
      </c>
      <c r="Q28" s="27" t="n">
        <f aca="false">IF(OR($B28="",$C28="",$E28=""),"",IFERROR(CHOOSE(MATCH(INDEX('Section Master'!$H$5:$H$29,MATCH($C28,'Section Master'!$A$5:$A$29,0)),{"Single+Aggregate","Aggregate","Per payment","Excess over","None"},0),IF(O28&gt;INDEX('Section Master'!$J$5:$J$29,MATCH($C28,'Section Master'!$A$5:$A$29,0)),O28-P28,IF(E28&gt;INDEX('Section Master'!$I$5:$I$29,MATCH($C28,'Section Master'!$A$5:$A$29,0)),E28,0)),IF(O28&gt;INDEX('Section Master'!$J$5:$J$29,MATCH($C28,'Section Master'!$A$5:$A$29,0)),O28-P28,0),IF(E28&gt;INDEX('Section Master'!$I$5:$I$29,MATCH($C28,'Section Master'!$A$5:$A$29,0)),E28,0),MAX(0,O28-INDEX('Section Master'!$J$5:$J$29,MATCH($C28,'Section Master'!$A$5:$A$29,0)))-P28,E28),0))</f>
        <v>110000</v>
      </c>
      <c r="R28" s="28" t="n">
        <f aca="false">IF(Q28="","",ROUND(Q28*L28,0))</f>
        <v>1100</v>
      </c>
      <c r="T28" s="29" t="n">
        <f aca="false">IF(A28="","",IF(MONTH(A28)=3,DATE(YEAR(A28),4,30),DATE(YEAR(A28),MONTH(A28)+1,7)))</f>
        <v>46302</v>
      </c>
      <c r="U28" s="26" t="str">
        <f aca="false">IF(OR(R28="",F28=""),"",IF(R28=0,0,IF(F28&gt;T28,(YEAR(F28)-YEAR(A28))*12+MONTH(F28)-MONTH(A28)+1,0)))</f>
        <v/>
      </c>
      <c r="V28" s="30" t="str">
        <f aca="false">IF(U28="","",ROUND(R28*Summary!$C$7*U28,0))</f>
        <v/>
      </c>
      <c r="W28" s="21" t="str">
        <f aca="false">IF(OR($B28="",$C28="",$E28=""),"",IF(R28=0,"No TDS yet",IF(F28="",IF(Summary!$C$6&gt;T28,"Overdue","Pending"),IF(F28&gt;T28,"Deposited late","Deposited"))))</f>
        <v>Pending</v>
      </c>
      <c r="X28" s="31" t="n">
        <f aca="false">IF(B28="","",IF(OR(ISNA(MATCH($B28,Deductees!$A$5:$A$304,0)),ISNA(MATCH($C28,'Section Master'!$A$5:$A$29,0)),E28=""),1,0))</f>
        <v>0</v>
      </c>
    </row>
    <row r="29" customFormat="false" ht="15" hidden="false" customHeight="true" outlineLevel="0" collapsed="false">
      <c r="A29" s="22" t="n">
        <v>46279</v>
      </c>
      <c r="B29" s="20" t="s">
        <v>132</v>
      </c>
      <c r="C29" s="20" t="s">
        <v>68</v>
      </c>
      <c r="D29" s="20" t="s">
        <v>210</v>
      </c>
      <c r="E29" s="23" t="n">
        <v>240000</v>
      </c>
      <c r="F29" s="22"/>
      <c r="G29" s="20"/>
      <c r="H29" s="24" t="str">
        <f aca="false">IF($B29="","",IFERROR(INDEX(Deductees!$B$5:$B$304,MATCH($B29,Deductees!$A$5:$A$304,0))&amp;"",""))</f>
        <v>AAMFS4821K</v>
      </c>
      <c r="I29" s="24" t="str">
        <f aca="false">IF($B29="","",IFERROR(INDEX(Deductees!$C$5:$C$304,MATCH($B29,Deductees!$A$5:$A$304,0)),"Not in master"))</f>
        <v>Valid</v>
      </c>
      <c r="J29" s="24" t="str">
        <f aca="false">IF($B29="","",IFERROR(INDEX(Deductees!$D$5:$D$304,MATCH($B29,Deductees!$A$5:$A$304,0)),"-"))</f>
        <v>Others</v>
      </c>
      <c r="K29" s="24" t="str">
        <f aca="false">IF($C29="","",IFERROR(INDEX('Section Master'!$C$5:$C$29,MATCH($C29,'Section Master'!$A$5:$A$29,0))&amp;" / "&amp;INDEX('Section Master'!$D$5:$D$29,MATCH($C29,'Section Master'!$A$5:$A$29,0)),"Code not found"))</f>
        <v>393(1) Table 6(i) / 194C</v>
      </c>
      <c r="L29" s="25" t="n">
        <f aca="false">IF(OR($B29="",$C29="",$E29=""),"",IFERROR(IF(I29&lt;&gt;"Valid",MAX(INDEX('Section Master'!$F$5:$F$29,MATCH($C29,'Section Master'!$A$5:$A$29,0)),INDEX('Section Master'!$G$5:$G$29,MATCH($C29,'Section Master'!$A$5:$A$29,0))),IF(J29="Individual/HUF",INDEX('Section Master'!$E$5:$E$29,MATCH($C29,'Section Master'!$A$5:$A$29,0)),INDEX('Section Master'!$F$5:$F$29,MATCH($C29,'Section Master'!$A$5:$A$29,0)))),0))</f>
        <v>0.02</v>
      </c>
      <c r="M29" s="26" t="n">
        <f aca="false">IF(A29="","",IF(MONTH(A29)&gt;=4,YEAR(A29),YEAR(A29)-1))</f>
        <v>2026</v>
      </c>
      <c r="N29" s="21" t="str">
        <f aca="false">IF(A29="","","Q"&amp;CHOOSE(MONTH(A29),4,4,4,1,1,1,2,2,2,3,3,3))</f>
        <v>Q2</v>
      </c>
      <c r="O29" s="27" t="n">
        <f aca="false">IF(OR($B29="",$C29="",$E29=""),"",SUMIFS($E$6:E29,$B$6:B29,B29,$C$6:C29,C29,$M$6:M29,M29))</f>
        <v>425000</v>
      </c>
      <c r="P29" s="27" t="n">
        <f aca="false">IF(OR($B29="",$C29="",$E29=""),"",SUMIFS($Q$6:Q28,$B$6:B28,B29,$C$6:C28,C29,$M$6:M28,M29))</f>
        <v>185000</v>
      </c>
      <c r="Q29" s="27" t="n">
        <f aca="false">IF(OR($B29="",$C29="",$E29=""),"",IFERROR(CHOOSE(MATCH(INDEX('Section Master'!$H$5:$H$29,MATCH($C29,'Section Master'!$A$5:$A$29,0)),{"Single+Aggregate","Aggregate","Per payment","Excess over","None"},0),IF(O29&gt;INDEX('Section Master'!$J$5:$J$29,MATCH($C29,'Section Master'!$A$5:$A$29,0)),O29-P29,IF(E29&gt;INDEX('Section Master'!$I$5:$I$29,MATCH($C29,'Section Master'!$A$5:$A$29,0)),E29,0)),IF(O29&gt;INDEX('Section Master'!$J$5:$J$29,MATCH($C29,'Section Master'!$A$5:$A$29,0)),O29-P29,0),IF(E29&gt;INDEX('Section Master'!$I$5:$I$29,MATCH($C29,'Section Master'!$A$5:$A$29,0)),E29,0),MAX(0,O29-INDEX('Section Master'!$J$5:$J$29,MATCH($C29,'Section Master'!$A$5:$A$29,0)))-P29,E29),0))</f>
        <v>240000</v>
      </c>
      <c r="R29" s="28" t="n">
        <f aca="false">IF(Q29="","",ROUND(Q29*L29,0))</f>
        <v>4800</v>
      </c>
      <c r="T29" s="29" t="n">
        <f aca="false">IF(A29="","",IF(MONTH(A29)=3,DATE(YEAR(A29),4,30),DATE(YEAR(A29),MONTH(A29)+1,7)))</f>
        <v>46302</v>
      </c>
      <c r="U29" s="26" t="str">
        <f aca="false">IF(OR(R29="",F29=""),"",IF(R29=0,0,IF(F29&gt;T29,(YEAR(F29)-YEAR(A29))*12+MONTH(F29)-MONTH(A29)+1,0)))</f>
        <v/>
      </c>
      <c r="V29" s="30" t="str">
        <f aca="false">IF(U29="","",ROUND(R29*Summary!$C$7*U29,0))</f>
        <v/>
      </c>
      <c r="W29" s="21" t="str">
        <f aca="false">IF(OR($B29="",$C29="",$E29=""),"",IF(R29=0,"No TDS yet",IF(F29="",IF(Summary!$C$6&gt;T29,"Overdue","Pending"),IF(F29&gt;T29,"Deposited late","Deposited"))))</f>
        <v>Pending</v>
      </c>
      <c r="X29" s="31" t="n">
        <f aca="false">IF(B29="","",IF(OR(ISNA(MATCH($B29,Deductees!$A$5:$A$304,0)),ISNA(MATCH($C29,'Section Master'!$A$5:$A$29,0)),E29=""),1,0))</f>
        <v>0</v>
      </c>
    </row>
    <row r="30" customFormat="false" ht="15" hidden="false" customHeight="true" outlineLevel="0" collapsed="false">
      <c r="A30" s="22" t="n">
        <v>46295</v>
      </c>
      <c r="B30" s="20" t="s">
        <v>155</v>
      </c>
      <c r="C30" s="20" t="s">
        <v>99</v>
      </c>
      <c r="D30" s="20" t="s">
        <v>211</v>
      </c>
      <c r="E30" s="23" t="n">
        <v>6000</v>
      </c>
      <c r="F30" s="22"/>
      <c r="G30" s="20"/>
      <c r="H30" s="24" t="str">
        <f aca="false">IF($B30="","",IFERROR(INDEX(Deductees!$B$5:$B$304,MATCH($B30,Deductees!$A$5:$A$304,0))&amp;"",""))</f>
        <v>AAGCM4410P</v>
      </c>
      <c r="I30" s="24" t="str">
        <f aca="false">IF($B30="","",IFERROR(INDEX(Deductees!$C$5:$C$304,MATCH($B30,Deductees!$A$5:$A$304,0)),"Not in master"))</f>
        <v>Valid</v>
      </c>
      <c r="J30" s="24" t="str">
        <f aca="false">IF($B30="","",IFERROR(INDEX(Deductees!$D$5:$D$304,MATCH($B30,Deductees!$A$5:$A$304,0)),"-"))</f>
        <v>Others</v>
      </c>
      <c r="K30" s="24" t="str">
        <f aca="false">IF($C30="","",IFERROR(INDEX('Section Master'!$C$5:$C$29,MATCH($C30,'Section Master'!$A$5:$A$29,0))&amp;" / "&amp;INDEX('Section Master'!$D$5:$D$29,MATCH($C30,'Section Master'!$A$5:$A$29,0)),"Code not found"))</f>
        <v>393(1) Table 5(iii) / 194A</v>
      </c>
      <c r="L30" s="25" t="n">
        <f aca="false">IF(OR($B30="",$C30="",$E30=""),"",IFERROR(IF(I30&lt;&gt;"Valid",MAX(INDEX('Section Master'!$F$5:$F$29,MATCH($C30,'Section Master'!$A$5:$A$29,0)),INDEX('Section Master'!$G$5:$G$29,MATCH($C30,'Section Master'!$A$5:$A$29,0))),IF(J30="Individual/HUF",INDEX('Section Master'!$E$5:$E$29,MATCH($C30,'Section Master'!$A$5:$A$29,0)),INDEX('Section Master'!$F$5:$F$29,MATCH($C30,'Section Master'!$A$5:$A$29,0)))),0))</f>
        <v>0.1</v>
      </c>
      <c r="M30" s="26" t="n">
        <f aca="false">IF(A30="","",IF(MONTH(A30)&gt;=4,YEAR(A30),YEAR(A30)-1))</f>
        <v>2026</v>
      </c>
      <c r="N30" s="21" t="str">
        <f aca="false">IF(A30="","","Q"&amp;CHOOSE(MONTH(A30),4,4,4,1,1,1,2,2,2,3,3,3))</f>
        <v>Q2</v>
      </c>
      <c r="O30" s="27" t="n">
        <f aca="false">IF(OR($B30="",$C30="",$E30=""),"",SUMIFS($E$6:E30,$B$6:B30,B30,$C$6:C30,C30,$M$6:M30,M30))</f>
        <v>12000</v>
      </c>
      <c r="P30" s="27" t="n">
        <f aca="false">IF(OR($B30="",$C30="",$E30=""),"",SUMIFS($Q$6:Q29,$B$6:B29,B30,$C$6:C29,C30,$M$6:M29,M30))</f>
        <v>0</v>
      </c>
      <c r="Q30" s="27" t="n">
        <f aca="false">IF(OR($B30="",$C30="",$E30=""),"",IFERROR(CHOOSE(MATCH(INDEX('Section Master'!$H$5:$H$29,MATCH($C30,'Section Master'!$A$5:$A$29,0)),{"Single+Aggregate","Aggregate","Per payment","Excess over","None"},0),IF(O30&gt;INDEX('Section Master'!$J$5:$J$29,MATCH($C30,'Section Master'!$A$5:$A$29,0)),O30-P30,IF(E30&gt;INDEX('Section Master'!$I$5:$I$29,MATCH($C30,'Section Master'!$A$5:$A$29,0)),E30,0)),IF(O30&gt;INDEX('Section Master'!$J$5:$J$29,MATCH($C30,'Section Master'!$A$5:$A$29,0)),O30-P30,0),IF(E30&gt;INDEX('Section Master'!$I$5:$I$29,MATCH($C30,'Section Master'!$A$5:$A$29,0)),E30,0),MAX(0,O30-INDEX('Section Master'!$J$5:$J$29,MATCH($C30,'Section Master'!$A$5:$A$29,0)))-P30,E30),0))</f>
        <v>12000</v>
      </c>
      <c r="R30" s="28" t="n">
        <f aca="false">IF(Q30="","",ROUND(Q30*L30,0))</f>
        <v>1200</v>
      </c>
      <c r="T30" s="29" t="n">
        <f aca="false">IF(A30="","",IF(MONTH(A30)=3,DATE(YEAR(A30),4,30),DATE(YEAR(A30),MONTH(A30)+1,7)))</f>
        <v>46302</v>
      </c>
      <c r="U30" s="26" t="str">
        <f aca="false">IF(OR(R30="",F30=""),"",IF(R30=0,0,IF(F30&gt;T30,(YEAR(F30)-YEAR(A30))*12+MONTH(F30)-MONTH(A30)+1,0)))</f>
        <v/>
      </c>
      <c r="V30" s="30" t="str">
        <f aca="false">IF(U30="","",ROUND(R30*Summary!$C$7*U30,0))</f>
        <v/>
      </c>
      <c r="W30" s="21" t="str">
        <f aca="false">IF(OR($B30="",$C30="",$E30=""),"",IF(R30=0,"No TDS yet",IF(F30="",IF(Summary!$C$6&gt;T30,"Overdue","Pending"),IF(F30&gt;T30,"Deposited late","Deposited"))))</f>
        <v>Pending</v>
      </c>
      <c r="X30" s="31" t="n">
        <f aca="false">IF(B30="","",IF(OR(ISNA(MATCH($B30,Deductees!$A$5:$A$304,0)),ISNA(MATCH($C30,'Section Master'!$A$5:$A$29,0)),E30=""),1,0))</f>
        <v>0</v>
      </c>
    </row>
    <row r="31" customFormat="false" ht="15" hidden="false" customHeight="true" outlineLevel="0" collapsed="false">
      <c r="A31" s="22" t="n">
        <v>46295</v>
      </c>
      <c r="B31" s="20" t="s">
        <v>152</v>
      </c>
      <c r="C31" s="20" t="s">
        <v>95</v>
      </c>
      <c r="D31" s="20" t="s">
        <v>212</v>
      </c>
      <c r="E31" s="23" t="n">
        <v>60000</v>
      </c>
      <c r="F31" s="22"/>
      <c r="G31" s="20"/>
      <c r="H31" s="24" t="str">
        <f aca="false">IF($B31="","",IFERROR(INDEX(Deductees!$B$5:$B$304,MATCH($B31,Deductees!$A$5:$A$304,0))&amp;"",""))</f>
        <v>ACDPA9071F</v>
      </c>
      <c r="I31" s="24" t="str">
        <f aca="false">IF($B31="","",IFERROR(INDEX(Deductees!$C$5:$C$304,MATCH($B31,Deductees!$A$5:$A$304,0)),"Not in master"))</f>
        <v>Valid</v>
      </c>
      <c r="J31" s="24" t="str">
        <f aca="false">IF($B31="","",IFERROR(INDEX(Deductees!$D$5:$D$304,MATCH($B31,Deductees!$A$5:$A$304,0)),"-"))</f>
        <v>Individual/HUF</v>
      </c>
      <c r="K31" s="24" t="str">
        <f aca="false">IF($C31="","",IFERROR(INDEX('Section Master'!$C$5:$C$29,MATCH($C31,'Section Master'!$A$5:$A$29,0))&amp;" / "&amp;INDEX('Section Master'!$D$5:$D$29,MATCH($C31,'Section Master'!$A$5:$A$29,0)),"Code not found"))</f>
        <v>393(1) Table 2(ii) / 194I(b)</v>
      </c>
      <c r="L31" s="25" t="n">
        <f aca="false">IF(OR($B31="",$C31="",$E31=""),"",IFERROR(IF(I31&lt;&gt;"Valid",MAX(INDEX('Section Master'!$F$5:$F$29,MATCH($C31,'Section Master'!$A$5:$A$29,0)),INDEX('Section Master'!$G$5:$G$29,MATCH($C31,'Section Master'!$A$5:$A$29,0))),IF(J31="Individual/HUF",INDEX('Section Master'!$E$5:$E$29,MATCH($C31,'Section Master'!$A$5:$A$29,0)),INDEX('Section Master'!$F$5:$F$29,MATCH($C31,'Section Master'!$A$5:$A$29,0)))),0))</f>
        <v>0.1</v>
      </c>
      <c r="M31" s="26" t="n">
        <f aca="false">IF(A31="","",IF(MONTH(A31)&gt;=4,YEAR(A31),YEAR(A31)-1))</f>
        <v>2026</v>
      </c>
      <c r="N31" s="21" t="str">
        <f aca="false">IF(A31="","","Q"&amp;CHOOSE(MONTH(A31),4,4,4,1,1,1,2,2,2,3,3,3))</f>
        <v>Q2</v>
      </c>
      <c r="O31" s="27" t="n">
        <f aca="false">IF(OR($B31="",$C31="",$E31=""),"",SUMIFS($E$6:E31,$B$6:B31,B31,$C$6:C31,C31,$M$6:M31,M31))</f>
        <v>360000</v>
      </c>
      <c r="P31" s="27" t="n">
        <f aca="false">IF(OR($B31="",$C31="",$E31=""),"",SUMIFS($Q$6:Q30,$B$6:B30,B31,$C$6:C30,C31,$M$6:M30,M31))</f>
        <v>300000</v>
      </c>
      <c r="Q31" s="27" t="n">
        <f aca="false">IF(OR($B31="",$C31="",$E31=""),"",IFERROR(CHOOSE(MATCH(INDEX('Section Master'!$H$5:$H$29,MATCH($C31,'Section Master'!$A$5:$A$29,0)),{"Single+Aggregate","Aggregate","Per payment","Excess over","None"},0),IF(O31&gt;INDEX('Section Master'!$J$5:$J$29,MATCH($C31,'Section Master'!$A$5:$A$29,0)),O31-P31,IF(E31&gt;INDEX('Section Master'!$I$5:$I$29,MATCH($C31,'Section Master'!$A$5:$A$29,0)),E31,0)),IF(O31&gt;INDEX('Section Master'!$J$5:$J$29,MATCH($C31,'Section Master'!$A$5:$A$29,0)),O31-P31,0),IF(E31&gt;INDEX('Section Master'!$I$5:$I$29,MATCH($C31,'Section Master'!$A$5:$A$29,0)),E31,0),MAX(0,O31-INDEX('Section Master'!$J$5:$J$29,MATCH($C31,'Section Master'!$A$5:$A$29,0)))-P31,E31),0))</f>
        <v>60000</v>
      </c>
      <c r="R31" s="28" t="n">
        <f aca="false">IF(Q31="","",ROUND(Q31*L31,0))</f>
        <v>6000</v>
      </c>
      <c r="T31" s="29" t="n">
        <f aca="false">IF(A31="","",IF(MONTH(A31)=3,DATE(YEAR(A31),4,30),DATE(YEAR(A31),MONTH(A31)+1,7)))</f>
        <v>46302</v>
      </c>
      <c r="U31" s="26" t="str">
        <f aca="false">IF(OR(R31="",F31=""),"",IF(R31=0,0,IF(F31&gt;T31,(YEAR(F31)-YEAR(A31))*12+MONTH(F31)-MONTH(A31)+1,0)))</f>
        <v/>
      </c>
      <c r="V31" s="30" t="str">
        <f aca="false">IF(U31="","",ROUND(R31*Summary!$C$7*U31,0))</f>
        <v/>
      </c>
      <c r="W31" s="21" t="str">
        <f aca="false">IF(OR($B31="",$C31="",$E31=""),"",IF(R31=0,"No TDS yet",IF(F31="",IF(Summary!$C$6&gt;T31,"Overdue","Pending"),IF(F31&gt;T31,"Deposited late","Deposited"))))</f>
        <v>Pending</v>
      </c>
      <c r="X31" s="31" t="n">
        <f aca="false">IF(B31="","",IF(OR(ISNA(MATCH($B31,Deductees!$A$5:$A$304,0)),ISNA(MATCH($C31,'Section Master'!$A$5:$A$29,0)),E31=""),1,0))</f>
        <v>0</v>
      </c>
    </row>
    <row r="32" customFormat="false" ht="15" hidden="false" customHeight="true" outlineLevel="0" collapsed="false">
      <c r="A32" s="32"/>
      <c r="B32" s="17"/>
      <c r="C32" s="17"/>
      <c r="D32" s="17"/>
      <c r="E32" s="33"/>
      <c r="F32" s="32"/>
      <c r="G32" s="17"/>
      <c r="H32" s="24" t="str">
        <f aca="false">IF($B32="","",IFERROR(INDEX(Deductees!$B$5:$B$304,MATCH($B32,Deductees!$A$5:$A$304,0))&amp;"",""))</f>
        <v/>
      </c>
      <c r="I32" s="24" t="str">
        <f aca="false">IF($B32="","",IFERROR(INDEX(Deductees!$C$5:$C$304,MATCH($B32,Deductees!$A$5:$A$304,0)),"Not in master"))</f>
        <v/>
      </c>
      <c r="J32" s="24" t="str">
        <f aca="false">IF($B32="","",IFERROR(INDEX(Deductees!$D$5:$D$304,MATCH($B32,Deductees!$A$5:$A$304,0)),"-"))</f>
        <v/>
      </c>
      <c r="K32" s="24" t="str">
        <f aca="false">IF($C32="","",IFERROR(INDEX('Section Master'!$C$5:$C$29,MATCH($C32,'Section Master'!$A$5:$A$29,0))&amp;" / "&amp;INDEX('Section Master'!$D$5:$D$29,MATCH($C32,'Section Master'!$A$5:$A$29,0)),"Code not found"))</f>
        <v/>
      </c>
      <c r="L32" s="25" t="str">
        <f aca="false">IF(OR($B32="",$C32="",$E32=""),"",IFERROR(IF(I32&lt;&gt;"Valid",MAX(INDEX('Section Master'!$F$5:$F$29,MATCH($C32,'Section Master'!$A$5:$A$29,0)),INDEX('Section Master'!$G$5:$G$29,MATCH($C32,'Section Master'!$A$5:$A$29,0))),IF(J32="Individual/HUF",INDEX('Section Master'!$E$5:$E$29,MATCH($C32,'Section Master'!$A$5:$A$29,0)),INDEX('Section Master'!$F$5:$F$29,MATCH($C32,'Section Master'!$A$5:$A$29,0)))),0))</f>
        <v/>
      </c>
      <c r="M32" s="26" t="str">
        <f aca="false">IF(A32="","",IF(MONTH(A32)&gt;=4,YEAR(A32),YEAR(A32)-1))</f>
        <v/>
      </c>
      <c r="N32" s="21" t="str">
        <f aca="false">IF(A32="","","Q"&amp;CHOOSE(MONTH(A32),4,4,4,1,1,1,2,2,2,3,3,3))</f>
        <v/>
      </c>
      <c r="O32" s="27" t="str">
        <f aca="false">IF(OR($B32="",$C32="",$E32=""),"",SUMIFS($E$6:E32,$B$6:B32,B32,$C$6:C32,C32,$M$6:M32,M32))</f>
        <v/>
      </c>
      <c r="P32" s="27" t="str">
        <f aca="false">IF(OR($B32="",$C32="",$E32=""),"",SUMIFS($Q$6:Q31,$B$6:B31,B32,$C$6:C31,C32,$M$6:M31,M32))</f>
        <v/>
      </c>
      <c r="Q32" s="27" t="str">
        <f aca="false">IF(OR($B32="",$C32="",$E32=""),"",IFERROR(CHOOSE(MATCH(INDEX('Section Master'!$H$5:$H$29,MATCH($C32,'Section Master'!$A$5:$A$29,0)),{"Single+Aggregate","Aggregate","Per payment","Excess over","None"},0),IF(O32&gt;INDEX('Section Master'!$J$5:$J$29,MATCH($C32,'Section Master'!$A$5:$A$29,0)),O32-P32,IF(E32&gt;INDEX('Section Master'!$I$5:$I$29,MATCH($C32,'Section Master'!$A$5:$A$29,0)),E32,0)),IF(O32&gt;INDEX('Section Master'!$J$5:$J$29,MATCH($C32,'Section Master'!$A$5:$A$29,0)),O32-P32,0),IF(E32&gt;INDEX('Section Master'!$I$5:$I$29,MATCH($C32,'Section Master'!$A$5:$A$29,0)),E32,0),MAX(0,O32-INDEX('Section Master'!$J$5:$J$29,MATCH($C32,'Section Master'!$A$5:$A$29,0)))-P32,E32),0))</f>
        <v/>
      </c>
      <c r="R32" s="28" t="str">
        <f aca="false">IF(Q32="","",ROUND(Q32*L32,0))</f>
        <v/>
      </c>
      <c r="T32" s="29" t="str">
        <f aca="false">IF(A32="","",IF(MONTH(A32)=3,DATE(YEAR(A32),4,30),DATE(YEAR(A32),MONTH(A32)+1,7)))</f>
        <v/>
      </c>
      <c r="U32" s="26" t="str">
        <f aca="false">IF(OR(R32="",F32=""),"",IF(R32=0,0,IF(F32&gt;T32,(YEAR(F32)-YEAR(A32))*12+MONTH(F32)-MONTH(A32)+1,0)))</f>
        <v/>
      </c>
      <c r="V32" s="30" t="str">
        <f aca="false">IF(U32="","",ROUND(R32*Summary!$C$7*U32,0))</f>
        <v/>
      </c>
      <c r="W32" s="21" t="str">
        <f aca="false">IF(OR($B32="",$C32="",$E32=""),"",IF(R32=0,"No TDS yet",IF(F32="",IF(Summary!$C$6&gt;T32,"Overdue","Pending"),IF(F32&gt;T32,"Deposited late","Deposited"))))</f>
        <v/>
      </c>
      <c r="X32" s="31" t="str">
        <f aca="false">IF(B32="","",IF(OR(ISNA(MATCH($B32,Deductees!$A$5:$A$304,0)),ISNA(MATCH($C32,'Section Master'!$A$5:$A$29,0)),E32=""),1,0))</f>
        <v/>
      </c>
    </row>
    <row r="33" customFormat="false" ht="15" hidden="false" customHeight="true" outlineLevel="0" collapsed="false">
      <c r="A33" s="32"/>
      <c r="B33" s="17"/>
      <c r="C33" s="17"/>
      <c r="D33" s="17"/>
      <c r="E33" s="33"/>
      <c r="F33" s="32"/>
      <c r="G33" s="17"/>
      <c r="H33" s="24" t="str">
        <f aca="false">IF($B33="","",IFERROR(INDEX(Deductees!$B$5:$B$304,MATCH($B33,Deductees!$A$5:$A$304,0))&amp;"",""))</f>
        <v/>
      </c>
      <c r="I33" s="24" t="str">
        <f aca="false">IF($B33="","",IFERROR(INDEX(Deductees!$C$5:$C$304,MATCH($B33,Deductees!$A$5:$A$304,0)),"Not in master"))</f>
        <v/>
      </c>
      <c r="J33" s="24" t="str">
        <f aca="false">IF($B33="","",IFERROR(INDEX(Deductees!$D$5:$D$304,MATCH($B33,Deductees!$A$5:$A$304,0)),"-"))</f>
        <v/>
      </c>
      <c r="K33" s="24" t="str">
        <f aca="false">IF($C33="","",IFERROR(INDEX('Section Master'!$C$5:$C$29,MATCH($C33,'Section Master'!$A$5:$A$29,0))&amp;" / "&amp;INDEX('Section Master'!$D$5:$D$29,MATCH($C33,'Section Master'!$A$5:$A$29,0)),"Code not found"))</f>
        <v/>
      </c>
      <c r="L33" s="25" t="str">
        <f aca="false">IF(OR($B33="",$C33="",$E33=""),"",IFERROR(IF(I33&lt;&gt;"Valid",MAX(INDEX('Section Master'!$F$5:$F$29,MATCH($C33,'Section Master'!$A$5:$A$29,0)),INDEX('Section Master'!$G$5:$G$29,MATCH($C33,'Section Master'!$A$5:$A$29,0))),IF(J33="Individual/HUF",INDEX('Section Master'!$E$5:$E$29,MATCH($C33,'Section Master'!$A$5:$A$29,0)),INDEX('Section Master'!$F$5:$F$29,MATCH($C33,'Section Master'!$A$5:$A$29,0)))),0))</f>
        <v/>
      </c>
      <c r="M33" s="26" t="str">
        <f aca="false">IF(A33="","",IF(MONTH(A33)&gt;=4,YEAR(A33),YEAR(A33)-1))</f>
        <v/>
      </c>
      <c r="N33" s="21" t="str">
        <f aca="false">IF(A33="","","Q"&amp;CHOOSE(MONTH(A33),4,4,4,1,1,1,2,2,2,3,3,3))</f>
        <v/>
      </c>
      <c r="O33" s="27" t="str">
        <f aca="false">IF(OR($B33="",$C33="",$E33=""),"",SUMIFS($E$6:E33,$B$6:B33,B33,$C$6:C33,C33,$M$6:M33,M33))</f>
        <v/>
      </c>
      <c r="P33" s="27" t="str">
        <f aca="false">IF(OR($B33="",$C33="",$E33=""),"",SUMIFS($Q$6:Q32,$B$6:B32,B33,$C$6:C32,C33,$M$6:M32,M33))</f>
        <v/>
      </c>
      <c r="Q33" s="27" t="str">
        <f aca="false">IF(OR($B33="",$C33="",$E33=""),"",IFERROR(CHOOSE(MATCH(INDEX('Section Master'!$H$5:$H$29,MATCH($C33,'Section Master'!$A$5:$A$29,0)),{"Single+Aggregate","Aggregate","Per payment","Excess over","None"},0),IF(O33&gt;INDEX('Section Master'!$J$5:$J$29,MATCH($C33,'Section Master'!$A$5:$A$29,0)),O33-P33,IF(E33&gt;INDEX('Section Master'!$I$5:$I$29,MATCH($C33,'Section Master'!$A$5:$A$29,0)),E33,0)),IF(O33&gt;INDEX('Section Master'!$J$5:$J$29,MATCH($C33,'Section Master'!$A$5:$A$29,0)),O33-P33,0),IF(E33&gt;INDEX('Section Master'!$I$5:$I$29,MATCH($C33,'Section Master'!$A$5:$A$29,0)),E33,0),MAX(0,O33-INDEX('Section Master'!$J$5:$J$29,MATCH($C33,'Section Master'!$A$5:$A$29,0)))-P33,E33),0))</f>
        <v/>
      </c>
      <c r="R33" s="28" t="str">
        <f aca="false">IF(Q33="","",ROUND(Q33*L33,0))</f>
        <v/>
      </c>
      <c r="T33" s="29" t="str">
        <f aca="false">IF(A33="","",IF(MONTH(A33)=3,DATE(YEAR(A33),4,30),DATE(YEAR(A33),MONTH(A33)+1,7)))</f>
        <v/>
      </c>
      <c r="U33" s="26" t="str">
        <f aca="false">IF(OR(R33="",F33=""),"",IF(R33=0,0,IF(F33&gt;T33,(YEAR(F33)-YEAR(A33))*12+MONTH(F33)-MONTH(A33)+1,0)))</f>
        <v/>
      </c>
      <c r="V33" s="30" t="str">
        <f aca="false">IF(U33="","",ROUND(R33*Summary!$C$7*U33,0))</f>
        <v/>
      </c>
      <c r="W33" s="21" t="str">
        <f aca="false">IF(OR($B33="",$C33="",$E33=""),"",IF(R33=0,"No TDS yet",IF(F33="",IF(Summary!$C$6&gt;T33,"Overdue","Pending"),IF(F33&gt;T33,"Deposited late","Deposited"))))</f>
        <v/>
      </c>
      <c r="X33" s="31" t="str">
        <f aca="false">IF(B33="","",IF(OR(ISNA(MATCH($B33,Deductees!$A$5:$A$304,0)),ISNA(MATCH($C33,'Section Master'!$A$5:$A$29,0)),E33=""),1,0))</f>
        <v/>
      </c>
    </row>
    <row r="34" customFormat="false" ht="15" hidden="false" customHeight="true" outlineLevel="0" collapsed="false">
      <c r="A34" s="32"/>
      <c r="B34" s="17"/>
      <c r="C34" s="17"/>
      <c r="D34" s="17"/>
      <c r="E34" s="33"/>
      <c r="F34" s="32"/>
      <c r="G34" s="17"/>
      <c r="H34" s="24" t="str">
        <f aca="false">IF($B34="","",IFERROR(INDEX(Deductees!$B$5:$B$304,MATCH($B34,Deductees!$A$5:$A$304,0))&amp;"",""))</f>
        <v/>
      </c>
      <c r="I34" s="24" t="str">
        <f aca="false">IF($B34="","",IFERROR(INDEX(Deductees!$C$5:$C$304,MATCH($B34,Deductees!$A$5:$A$304,0)),"Not in master"))</f>
        <v/>
      </c>
      <c r="J34" s="24" t="str">
        <f aca="false">IF($B34="","",IFERROR(INDEX(Deductees!$D$5:$D$304,MATCH($B34,Deductees!$A$5:$A$304,0)),"-"))</f>
        <v/>
      </c>
      <c r="K34" s="24" t="str">
        <f aca="false">IF($C34="","",IFERROR(INDEX('Section Master'!$C$5:$C$29,MATCH($C34,'Section Master'!$A$5:$A$29,0))&amp;" / "&amp;INDEX('Section Master'!$D$5:$D$29,MATCH($C34,'Section Master'!$A$5:$A$29,0)),"Code not found"))</f>
        <v/>
      </c>
      <c r="L34" s="25" t="str">
        <f aca="false">IF(OR($B34="",$C34="",$E34=""),"",IFERROR(IF(I34&lt;&gt;"Valid",MAX(INDEX('Section Master'!$F$5:$F$29,MATCH($C34,'Section Master'!$A$5:$A$29,0)),INDEX('Section Master'!$G$5:$G$29,MATCH($C34,'Section Master'!$A$5:$A$29,0))),IF(J34="Individual/HUF",INDEX('Section Master'!$E$5:$E$29,MATCH($C34,'Section Master'!$A$5:$A$29,0)),INDEX('Section Master'!$F$5:$F$29,MATCH($C34,'Section Master'!$A$5:$A$29,0)))),0))</f>
        <v/>
      </c>
      <c r="M34" s="26" t="str">
        <f aca="false">IF(A34="","",IF(MONTH(A34)&gt;=4,YEAR(A34),YEAR(A34)-1))</f>
        <v/>
      </c>
      <c r="N34" s="21" t="str">
        <f aca="false">IF(A34="","","Q"&amp;CHOOSE(MONTH(A34),4,4,4,1,1,1,2,2,2,3,3,3))</f>
        <v/>
      </c>
      <c r="O34" s="27" t="str">
        <f aca="false">IF(OR($B34="",$C34="",$E34=""),"",SUMIFS($E$6:E34,$B$6:B34,B34,$C$6:C34,C34,$M$6:M34,M34))</f>
        <v/>
      </c>
      <c r="P34" s="27" t="str">
        <f aca="false">IF(OR($B34="",$C34="",$E34=""),"",SUMIFS($Q$6:Q33,$B$6:B33,B34,$C$6:C33,C34,$M$6:M33,M34))</f>
        <v/>
      </c>
      <c r="Q34" s="27" t="str">
        <f aca="false">IF(OR($B34="",$C34="",$E34=""),"",IFERROR(CHOOSE(MATCH(INDEX('Section Master'!$H$5:$H$29,MATCH($C34,'Section Master'!$A$5:$A$29,0)),{"Single+Aggregate","Aggregate","Per payment","Excess over","None"},0),IF(O34&gt;INDEX('Section Master'!$J$5:$J$29,MATCH($C34,'Section Master'!$A$5:$A$29,0)),O34-P34,IF(E34&gt;INDEX('Section Master'!$I$5:$I$29,MATCH($C34,'Section Master'!$A$5:$A$29,0)),E34,0)),IF(O34&gt;INDEX('Section Master'!$J$5:$J$29,MATCH($C34,'Section Master'!$A$5:$A$29,0)),O34-P34,0),IF(E34&gt;INDEX('Section Master'!$I$5:$I$29,MATCH($C34,'Section Master'!$A$5:$A$29,0)),E34,0),MAX(0,O34-INDEX('Section Master'!$J$5:$J$29,MATCH($C34,'Section Master'!$A$5:$A$29,0)))-P34,E34),0))</f>
        <v/>
      </c>
      <c r="R34" s="28" t="str">
        <f aca="false">IF(Q34="","",ROUND(Q34*L34,0))</f>
        <v/>
      </c>
      <c r="T34" s="29" t="str">
        <f aca="false">IF(A34="","",IF(MONTH(A34)=3,DATE(YEAR(A34),4,30),DATE(YEAR(A34),MONTH(A34)+1,7)))</f>
        <v/>
      </c>
      <c r="U34" s="26" t="str">
        <f aca="false">IF(OR(R34="",F34=""),"",IF(R34=0,0,IF(F34&gt;T34,(YEAR(F34)-YEAR(A34))*12+MONTH(F34)-MONTH(A34)+1,0)))</f>
        <v/>
      </c>
      <c r="V34" s="30" t="str">
        <f aca="false">IF(U34="","",ROUND(R34*Summary!$C$7*U34,0))</f>
        <v/>
      </c>
      <c r="W34" s="21" t="str">
        <f aca="false">IF(OR($B34="",$C34="",$E34=""),"",IF(R34=0,"No TDS yet",IF(F34="",IF(Summary!$C$6&gt;T34,"Overdue","Pending"),IF(F34&gt;T34,"Deposited late","Deposited"))))</f>
        <v/>
      </c>
      <c r="X34" s="31" t="str">
        <f aca="false">IF(B34="","",IF(OR(ISNA(MATCH($B34,Deductees!$A$5:$A$304,0)),ISNA(MATCH($C34,'Section Master'!$A$5:$A$29,0)),E34=""),1,0))</f>
        <v/>
      </c>
    </row>
    <row r="35" customFormat="false" ht="15" hidden="false" customHeight="true" outlineLevel="0" collapsed="false">
      <c r="A35" s="32"/>
      <c r="B35" s="17"/>
      <c r="C35" s="17"/>
      <c r="D35" s="17"/>
      <c r="E35" s="33"/>
      <c r="F35" s="32"/>
      <c r="G35" s="17"/>
      <c r="H35" s="24" t="str">
        <f aca="false">IF($B35="","",IFERROR(INDEX(Deductees!$B$5:$B$304,MATCH($B35,Deductees!$A$5:$A$304,0))&amp;"",""))</f>
        <v/>
      </c>
      <c r="I35" s="24" t="str">
        <f aca="false">IF($B35="","",IFERROR(INDEX(Deductees!$C$5:$C$304,MATCH($B35,Deductees!$A$5:$A$304,0)),"Not in master"))</f>
        <v/>
      </c>
      <c r="J35" s="24" t="str">
        <f aca="false">IF($B35="","",IFERROR(INDEX(Deductees!$D$5:$D$304,MATCH($B35,Deductees!$A$5:$A$304,0)),"-"))</f>
        <v/>
      </c>
      <c r="K35" s="24" t="str">
        <f aca="false">IF($C35="","",IFERROR(INDEX('Section Master'!$C$5:$C$29,MATCH($C35,'Section Master'!$A$5:$A$29,0))&amp;" / "&amp;INDEX('Section Master'!$D$5:$D$29,MATCH($C35,'Section Master'!$A$5:$A$29,0)),"Code not found"))</f>
        <v/>
      </c>
      <c r="L35" s="25" t="str">
        <f aca="false">IF(OR($B35="",$C35="",$E35=""),"",IFERROR(IF(I35&lt;&gt;"Valid",MAX(INDEX('Section Master'!$F$5:$F$29,MATCH($C35,'Section Master'!$A$5:$A$29,0)),INDEX('Section Master'!$G$5:$G$29,MATCH($C35,'Section Master'!$A$5:$A$29,0))),IF(J35="Individual/HUF",INDEX('Section Master'!$E$5:$E$29,MATCH($C35,'Section Master'!$A$5:$A$29,0)),INDEX('Section Master'!$F$5:$F$29,MATCH($C35,'Section Master'!$A$5:$A$29,0)))),0))</f>
        <v/>
      </c>
      <c r="M35" s="26" t="str">
        <f aca="false">IF(A35="","",IF(MONTH(A35)&gt;=4,YEAR(A35),YEAR(A35)-1))</f>
        <v/>
      </c>
      <c r="N35" s="21" t="str">
        <f aca="false">IF(A35="","","Q"&amp;CHOOSE(MONTH(A35),4,4,4,1,1,1,2,2,2,3,3,3))</f>
        <v/>
      </c>
      <c r="O35" s="27" t="str">
        <f aca="false">IF(OR($B35="",$C35="",$E35=""),"",SUMIFS($E$6:E35,$B$6:B35,B35,$C$6:C35,C35,$M$6:M35,M35))</f>
        <v/>
      </c>
      <c r="P35" s="27" t="str">
        <f aca="false">IF(OR($B35="",$C35="",$E35=""),"",SUMIFS($Q$6:Q34,$B$6:B34,B35,$C$6:C34,C35,$M$6:M34,M35))</f>
        <v/>
      </c>
      <c r="Q35" s="27" t="str">
        <f aca="false">IF(OR($B35="",$C35="",$E35=""),"",IFERROR(CHOOSE(MATCH(INDEX('Section Master'!$H$5:$H$29,MATCH($C35,'Section Master'!$A$5:$A$29,0)),{"Single+Aggregate","Aggregate","Per payment","Excess over","None"},0),IF(O35&gt;INDEX('Section Master'!$J$5:$J$29,MATCH($C35,'Section Master'!$A$5:$A$29,0)),O35-P35,IF(E35&gt;INDEX('Section Master'!$I$5:$I$29,MATCH($C35,'Section Master'!$A$5:$A$29,0)),E35,0)),IF(O35&gt;INDEX('Section Master'!$J$5:$J$29,MATCH($C35,'Section Master'!$A$5:$A$29,0)),O35-P35,0),IF(E35&gt;INDEX('Section Master'!$I$5:$I$29,MATCH($C35,'Section Master'!$A$5:$A$29,0)),E35,0),MAX(0,O35-INDEX('Section Master'!$J$5:$J$29,MATCH($C35,'Section Master'!$A$5:$A$29,0)))-P35,E35),0))</f>
        <v/>
      </c>
      <c r="R35" s="28" t="str">
        <f aca="false">IF(Q35="","",ROUND(Q35*L35,0))</f>
        <v/>
      </c>
      <c r="T35" s="29" t="str">
        <f aca="false">IF(A35="","",IF(MONTH(A35)=3,DATE(YEAR(A35),4,30),DATE(YEAR(A35),MONTH(A35)+1,7)))</f>
        <v/>
      </c>
      <c r="U35" s="26" t="str">
        <f aca="false">IF(OR(R35="",F35=""),"",IF(R35=0,0,IF(F35&gt;T35,(YEAR(F35)-YEAR(A35))*12+MONTH(F35)-MONTH(A35)+1,0)))</f>
        <v/>
      </c>
      <c r="V35" s="30" t="str">
        <f aca="false">IF(U35="","",ROUND(R35*Summary!$C$7*U35,0))</f>
        <v/>
      </c>
      <c r="W35" s="21" t="str">
        <f aca="false">IF(OR($B35="",$C35="",$E35=""),"",IF(R35=0,"No TDS yet",IF(F35="",IF(Summary!$C$6&gt;T35,"Overdue","Pending"),IF(F35&gt;T35,"Deposited late","Deposited"))))</f>
        <v/>
      </c>
      <c r="X35" s="31" t="str">
        <f aca="false">IF(B35="","",IF(OR(ISNA(MATCH($B35,Deductees!$A$5:$A$304,0)),ISNA(MATCH($C35,'Section Master'!$A$5:$A$29,0)),E35=""),1,0))</f>
        <v/>
      </c>
    </row>
    <row r="36" customFormat="false" ht="15" hidden="false" customHeight="true" outlineLevel="0" collapsed="false">
      <c r="A36" s="32"/>
      <c r="B36" s="17"/>
      <c r="C36" s="17"/>
      <c r="D36" s="17"/>
      <c r="E36" s="33"/>
      <c r="F36" s="32"/>
      <c r="G36" s="17"/>
      <c r="H36" s="24" t="str">
        <f aca="false">IF($B36="","",IFERROR(INDEX(Deductees!$B$5:$B$304,MATCH($B36,Deductees!$A$5:$A$304,0))&amp;"",""))</f>
        <v/>
      </c>
      <c r="I36" s="24" t="str">
        <f aca="false">IF($B36="","",IFERROR(INDEX(Deductees!$C$5:$C$304,MATCH($B36,Deductees!$A$5:$A$304,0)),"Not in master"))</f>
        <v/>
      </c>
      <c r="J36" s="24" t="str">
        <f aca="false">IF($B36="","",IFERROR(INDEX(Deductees!$D$5:$D$304,MATCH($B36,Deductees!$A$5:$A$304,0)),"-"))</f>
        <v/>
      </c>
      <c r="K36" s="24" t="str">
        <f aca="false">IF($C36="","",IFERROR(INDEX('Section Master'!$C$5:$C$29,MATCH($C36,'Section Master'!$A$5:$A$29,0))&amp;" / "&amp;INDEX('Section Master'!$D$5:$D$29,MATCH($C36,'Section Master'!$A$5:$A$29,0)),"Code not found"))</f>
        <v/>
      </c>
      <c r="L36" s="25" t="str">
        <f aca="false">IF(OR($B36="",$C36="",$E36=""),"",IFERROR(IF(I36&lt;&gt;"Valid",MAX(INDEX('Section Master'!$F$5:$F$29,MATCH($C36,'Section Master'!$A$5:$A$29,0)),INDEX('Section Master'!$G$5:$G$29,MATCH($C36,'Section Master'!$A$5:$A$29,0))),IF(J36="Individual/HUF",INDEX('Section Master'!$E$5:$E$29,MATCH($C36,'Section Master'!$A$5:$A$29,0)),INDEX('Section Master'!$F$5:$F$29,MATCH($C36,'Section Master'!$A$5:$A$29,0)))),0))</f>
        <v/>
      </c>
      <c r="M36" s="26" t="str">
        <f aca="false">IF(A36="","",IF(MONTH(A36)&gt;=4,YEAR(A36),YEAR(A36)-1))</f>
        <v/>
      </c>
      <c r="N36" s="21" t="str">
        <f aca="false">IF(A36="","","Q"&amp;CHOOSE(MONTH(A36),4,4,4,1,1,1,2,2,2,3,3,3))</f>
        <v/>
      </c>
      <c r="O36" s="27" t="str">
        <f aca="false">IF(OR($B36="",$C36="",$E36=""),"",SUMIFS($E$6:E36,$B$6:B36,B36,$C$6:C36,C36,$M$6:M36,M36))</f>
        <v/>
      </c>
      <c r="P36" s="27" t="str">
        <f aca="false">IF(OR($B36="",$C36="",$E36=""),"",SUMIFS($Q$6:Q35,$B$6:B35,B36,$C$6:C35,C36,$M$6:M35,M36))</f>
        <v/>
      </c>
      <c r="Q36" s="27" t="str">
        <f aca="false">IF(OR($B36="",$C36="",$E36=""),"",IFERROR(CHOOSE(MATCH(INDEX('Section Master'!$H$5:$H$29,MATCH($C36,'Section Master'!$A$5:$A$29,0)),{"Single+Aggregate","Aggregate","Per payment","Excess over","None"},0),IF(O36&gt;INDEX('Section Master'!$J$5:$J$29,MATCH($C36,'Section Master'!$A$5:$A$29,0)),O36-P36,IF(E36&gt;INDEX('Section Master'!$I$5:$I$29,MATCH($C36,'Section Master'!$A$5:$A$29,0)),E36,0)),IF(O36&gt;INDEX('Section Master'!$J$5:$J$29,MATCH($C36,'Section Master'!$A$5:$A$29,0)),O36-P36,0),IF(E36&gt;INDEX('Section Master'!$I$5:$I$29,MATCH($C36,'Section Master'!$A$5:$A$29,0)),E36,0),MAX(0,O36-INDEX('Section Master'!$J$5:$J$29,MATCH($C36,'Section Master'!$A$5:$A$29,0)))-P36,E36),0))</f>
        <v/>
      </c>
      <c r="R36" s="28" t="str">
        <f aca="false">IF(Q36="","",ROUND(Q36*L36,0))</f>
        <v/>
      </c>
      <c r="T36" s="29" t="str">
        <f aca="false">IF(A36="","",IF(MONTH(A36)=3,DATE(YEAR(A36),4,30),DATE(YEAR(A36),MONTH(A36)+1,7)))</f>
        <v/>
      </c>
      <c r="U36" s="26" t="str">
        <f aca="false">IF(OR(R36="",F36=""),"",IF(R36=0,0,IF(F36&gt;T36,(YEAR(F36)-YEAR(A36))*12+MONTH(F36)-MONTH(A36)+1,0)))</f>
        <v/>
      </c>
      <c r="V36" s="30" t="str">
        <f aca="false">IF(U36="","",ROUND(R36*Summary!$C$7*U36,0))</f>
        <v/>
      </c>
      <c r="W36" s="21" t="str">
        <f aca="false">IF(OR($B36="",$C36="",$E36=""),"",IF(R36=0,"No TDS yet",IF(F36="",IF(Summary!$C$6&gt;T36,"Overdue","Pending"),IF(F36&gt;T36,"Deposited late","Deposited"))))</f>
        <v/>
      </c>
      <c r="X36" s="31" t="str">
        <f aca="false">IF(B36="","",IF(OR(ISNA(MATCH($B36,Deductees!$A$5:$A$304,0)),ISNA(MATCH($C36,'Section Master'!$A$5:$A$29,0)),E36=""),1,0))</f>
        <v/>
      </c>
    </row>
    <row r="37" customFormat="false" ht="15" hidden="false" customHeight="true" outlineLevel="0" collapsed="false">
      <c r="A37" s="32"/>
      <c r="B37" s="17"/>
      <c r="C37" s="17"/>
      <c r="D37" s="17"/>
      <c r="E37" s="33"/>
      <c r="F37" s="32"/>
      <c r="G37" s="17"/>
      <c r="H37" s="24" t="str">
        <f aca="false">IF($B37="","",IFERROR(INDEX(Deductees!$B$5:$B$304,MATCH($B37,Deductees!$A$5:$A$304,0))&amp;"",""))</f>
        <v/>
      </c>
      <c r="I37" s="24" t="str">
        <f aca="false">IF($B37="","",IFERROR(INDEX(Deductees!$C$5:$C$304,MATCH($B37,Deductees!$A$5:$A$304,0)),"Not in master"))</f>
        <v/>
      </c>
      <c r="J37" s="24" t="str">
        <f aca="false">IF($B37="","",IFERROR(INDEX(Deductees!$D$5:$D$304,MATCH($B37,Deductees!$A$5:$A$304,0)),"-"))</f>
        <v/>
      </c>
      <c r="K37" s="24" t="str">
        <f aca="false">IF($C37="","",IFERROR(INDEX('Section Master'!$C$5:$C$29,MATCH($C37,'Section Master'!$A$5:$A$29,0))&amp;" / "&amp;INDEX('Section Master'!$D$5:$D$29,MATCH($C37,'Section Master'!$A$5:$A$29,0)),"Code not found"))</f>
        <v/>
      </c>
      <c r="L37" s="25" t="str">
        <f aca="false">IF(OR($B37="",$C37="",$E37=""),"",IFERROR(IF(I37&lt;&gt;"Valid",MAX(INDEX('Section Master'!$F$5:$F$29,MATCH($C37,'Section Master'!$A$5:$A$29,0)),INDEX('Section Master'!$G$5:$G$29,MATCH($C37,'Section Master'!$A$5:$A$29,0))),IF(J37="Individual/HUF",INDEX('Section Master'!$E$5:$E$29,MATCH($C37,'Section Master'!$A$5:$A$29,0)),INDEX('Section Master'!$F$5:$F$29,MATCH($C37,'Section Master'!$A$5:$A$29,0)))),0))</f>
        <v/>
      </c>
      <c r="M37" s="26" t="str">
        <f aca="false">IF(A37="","",IF(MONTH(A37)&gt;=4,YEAR(A37),YEAR(A37)-1))</f>
        <v/>
      </c>
      <c r="N37" s="21" t="str">
        <f aca="false">IF(A37="","","Q"&amp;CHOOSE(MONTH(A37),4,4,4,1,1,1,2,2,2,3,3,3))</f>
        <v/>
      </c>
      <c r="O37" s="27" t="str">
        <f aca="false">IF(OR($B37="",$C37="",$E37=""),"",SUMIFS($E$6:E37,$B$6:B37,B37,$C$6:C37,C37,$M$6:M37,M37))</f>
        <v/>
      </c>
      <c r="P37" s="27" t="str">
        <f aca="false">IF(OR($B37="",$C37="",$E37=""),"",SUMIFS($Q$6:Q36,$B$6:B36,B37,$C$6:C36,C37,$M$6:M36,M37))</f>
        <v/>
      </c>
      <c r="Q37" s="27" t="str">
        <f aca="false">IF(OR($B37="",$C37="",$E37=""),"",IFERROR(CHOOSE(MATCH(INDEX('Section Master'!$H$5:$H$29,MATCH($C37,'Section Master'!$A$5:$A$29,0)),{"Single+Aggregate","Aggregate","Per payment","Excess over","None"},0),IF(O37&gt;INDEX('Section Master'!$J$5:$J$29,MATCH($C37,'Section Master'!$A$5:$A$29,0)),O37-P37,IF(E37&gt;INDEX('Section Master'!$I$5:$I$29,MATCH($C37,'Section Master'!$A$5:$A$29,0)),E37,0)),IF(O37&gt;INDEX('Section Master'!$J$5:$J$29,MATCH($C37,'Section Master'!$A$5:$A$29,0)),O37-P37,0),IF(E37&gt;INDEX('Section Master'!$I$5:$I$29,MATCH($C37,'Section Master'!$A$5:$A$29,0)),E37,0),MAX(0,O37-INDEX('Section Master'!$J$5:$J$29,MATCH($C37,'Section Master'!$A$5:$A$29,0)))-P37,E37),0))</f>
        <v/>
      </c>
      <c r="R37" s="28" t="str">
        <f aca="false">IF(Q37="","",ROUND(Q37*L37,0))</f>
        <v/>
      </c>
      <c r="T37" s="29" t="str">
        <f aca="false">IF(A37="","",IF(MONTH(A37)=3,DATE(YEAR(A37),4,30),DATE(YEAR(A37),MONTH(A37)+1,7)))</f>
        <v/>
      </c>
      <c r="U37" s="26" t="str">
        <f aca="false">IF(OR(R37="",F37=""),"",IF(R37=0,0,IF(F37&gt;T37,(YEAR(F37)-YEAR(A37))*12+MONTH(F37)-MONTH(A37)+1,0)))</f>
        <v/>
      </c>
      <c r="V37" s="30" t="str">
        <f aca="false">IF(U37="","",ROUND(R37*Summary!$C$7*U37,0))</f>
        <v/>
      </c>
      <c r="W37" s="21" t="str">
        <f aca="false">IF(OR($B37="",$C37="",$E37=""),"",IF(R37=0,"No TDS yet",IF(F37="",IF(Summary!$C$6&gt;T37,"Overdue","Pending"),IF(F37&gt;T37,"Deposited late","Deposited"))))</f>
        <v/>
      </c>
      <c r="X37" s="31" t="str">
        <f aca="false">IF(B37="","",IF(OR(ISNA(MATCH($B37,Deductees!$A$5:$A$304,0)),ISNA(MATCH($C37,'Section Master'!$A$5:$A$29,0)),E37=""),1,0))</f>
        <v/>
      </c>
    </row>
    <row r="38" customFormat="false" ht="15" hidden="false" customHeight="true" outlineLevel="0" collapsed="false">
      <c r="A38" s="32"/>
      <c r="B38" s="17"/>
      <c r="C38" s="17"/>
      <c r="D38" s="17"/>
      <c r="E38" s="33"/>
      <c r="F38" s="32"/>
      <c r="G38" s="17"/>
      <c r="H38" s="24" t="str">
        <f aca="false">IF($B38="","",IFERROR(INDEX(Deductees!$B$5:$B$304,MATCH($B38,Deductees!$A$5:$A$304,0))&amp;"",""))</f>
        <v/>
      </c>
      <c r="I38" s="24" t="str">
        <f aca="false">IF($B38="","",IFERROR(INDEX(Deductees!$C$5:$C$304,MATCH($B38,Deductees!$A$5:$A$304,0)),"Not in master"))</f>
        <v/>
      </c>
      <c r="J38" s="24" t="str">
        <f aca="false">IF($B38="","",IFERROR(INDEX(Deductees!$D$5:$D$304,MATCH($B38,Deductees!$A$5:$A$304,0)),"-"))</f>
        <v/>
      </c>
      <c r="K38" s="24" t="str">
        <f aca="false">IF($C38="","",IFERROR(INDEX('Section Master'!$C$5:$C$29,MATCH($C38,'Section Master'!$A$5:$A$29,0))&amp;" / "&amp;INDEX('Section Master'!$D$5:$D$29,MATCH($C38,'Section Master'!$A$5:$A$29,0)),"Code not found"))</f>
        <v/>
      </c>
      <c r="L38" s="25" t="str">
        <f aca="false">IF(OR($B38="",$C38="",$E38=""),"",IFERROR(IF(I38&lt;&gt;"Valid",MAX(INDEX('Section Master'!$F$5:$F$29,MATCH($C38,'Section Master'!$A$5:$A$29,0)),INDEX('Section Master'!$G$5:$G$29,MATCH($C38,'Section Master'!$A$5:$A$29,0))),IF(J38="Individual/HUF",INDEX('Section Master'!$E$5:$E$29,MATCH($C38,'Section Master'!$A$5:$A$29,0)),INDEX('Section Master'!$F$5:$F$29,MATCH($C38,'Section Master'!$A$5:$A$29,0)))),0))</f>
        <v/>
      </c>
      <c r="M38" s="26" t="str">
        <f aca="false">IF(A38="","",IF(MONTH(A38)&gt;=4,YEAR(A38),YEAR(A38)-1))</f>
        <v/>
      </c>
      <c r="N38" s="21" t="str">
        <f aca="false">IF(A38="","","Q"&amp;CHOOSE(MONTH(A38),4,4,4,1,1,1,2,2,2,3,3,3))</f>
        <v/>
      </c>
      <c r="O38" s="27" t="str">
        <f aca="false">IF(OR($B38="",$C38="",$E38=""),"",SUMIFS($E$6:E38,$B$6:B38,B38,$C$6:C38,C38,$M$6:M38,M38))</f>
        <v/>
      </c>
      <c r="P38" s="27" t="str">
        <f aca="false">IF(OR($B38="",$C38="",$E38=""),"",SUMIFS($Q$6:Q37,$B$6:B37,B38,$C$6:C37,C38,$M$6:M37,M38))</f>
        <v/>
      </c>
      <c r="Q38" s="27" t="str">
        <f aca="false">IF(OR($B38="",$C38="",$E38=""),"",IFERROR(CHOOSE(MATCH(INDEX('Section Master'!$H$5:$H$29,MATCH($C38,'Section Master'!$A$5:$A$29,0)),{"Single+Aggregate","Aggregate","Per payment","Excess over","None"},0),IF(O38&gt;INDEX('Section Master'!$J$5:$J$29,MATCH($C38,'Section Master'!$A$5:$A$29,0)),O38-P38,IF(E38&gt;INDEX('Section Master'!$I$5:$I$29,MATCH($C38,'Section Master'!$A$5:$A$29,0)),E38,0)),IF(O38&gt;INDEX('Section Master'!$J$5:$J$29,MATCH($C38,'Section Master'!$A$5:$A$29,0)),O38-P38,0),IF(E38&gt;INDEX('Section Master'!$I$5:$I$29,MATCH($C38,'Section Master'!$A$5:$A$29,0)),E38,0),MAX(0,O38-INDEX('Section Master'!$J$5:$J$29,MATCH($C38,'Section Master'!$A$5:$A$29,0)))-P38,E38),0))</f>
        <v/>
      </c>
      <c r="R38" s="28" t="str">
        <f aca="false">IF(Q38="","",ROUND(Q38*L38,0))</f>
        <v/>
      </c>
      <c r="T38" s="29" t="str">
        <f aca="false">IF(A38="","",IF(MONTH(A38)=3,DATE(YEAR(A38),4,30),DATE(YEAR(A38),MONTH(A38)+1,7)))</f>
        <v/>
      </c>
      <c r="U38" s="26" t="str">
        <f aca="false">IF(OR(R38="",F38=""),"",IF(R38=0,0,IF(F38&gt;T38,(YEAR(F38)-YEAR(A38))*12+MONTH(F38)-MONTH(A38)+1,0)))</f>
        <v/>
      </c>
      <c r="V38" s="30" t="str">
        <f aca="false">IF(U38="","",ROUND(R38*Summary!$C$7*U38,0))</f>
        <v/>
      </c>
      <c r="W38" s="21" t="str">
        <f aca="false">IF(OR($B38="",$C38="",$E38=""),"",IF(R38=0,"No TDS yet",IF(F38="",IF(Summary!$C$6&gt;T38,"Overdue","Pending"),IF(F38&gt;T38,"Deposited late","Deposited"))))</f>
        <v/>
      </c>
      <c r="X38" s="31" t="str">
        <f aca="false">IF(B38="","",IF(OR(ISNA(MATCH($B38,Deductees!$A$5:$A$304,0)),ISNA(MATCH($C38,'Section Master'!$A$5:$A$29,0)),E38=""),1,0))</f>
        <v/>
      </c>
    </row>
    <row r="39" customFormat="false" ht="15" hidden="false" customHeight="true" outlineLevel="0" collapsed="false">
      <c r="A39" s="32"/>
      <c r="B39" s="17"/>
      <c r="C39" s="17"/>
      <c r="D39" s="17"/>
      <c r="E39" s="33"/>
      <c r="F39" s="32"/>
      <c r="G39" s="17"/>
      <c r="H39" s="24" t="str">
        <f aca="false">IF($B39="","",IFERROR(INDEX(Deductees!$B$5:$B$304,MATCH($B39,Deductees!$A$5:$A$304,0))&amp;"",""))</f>
        <v/>
      </c>
      <c r="I39" s="24" t="str">
        <f aca="false">IF($B39="","",IFERROR(INDEX(Deductees!$C$5:$C$304,MATCH($B39,Deductees!$A$5:$A$304,0)),"Not in master"))</f>
        <v/>
      </c>
      <c r="J39" s="24" t="str">
        <f aca="false">IF($B39="","",IFERROR(INDEX(Deductees!$D$5:$D$304,MATCH($B39,Deductees!$A$5:$A$304,0)),"-"))</f>
        <v/>
      </c>
      <c r="K39" s="24" t="str">
        <f aca="false">IF($C39="","",IFERROR(INDEX('Section Master'!$C$5:$C$29,MATCH($C39,'Section Master'!$A$5:$A$29,0))&amp;" / "&amp;INDEX('Section Master'!$D$5:$D$29,MATCH($C39,'Section Master'!$A$5:$A$29,0)),"Code not found"))</f>
        <v/>
      </c>
      <c r="L39" s="25" t="str">
        <f aca="false">IF(OR($B39="",$C39="",$E39=""),"",IFERROR(IF(I39&lt;&gt;"Valid",MAX(INDEX('Section Master'!$F$5:$F$29,MATCH($C39,'Section Master'!$A$5:$A$29,0)),INDEX('Section Master'!$G$5:$G$29,MATCH($C39,'Section Master'!$A$5:$A$29,0))),IF(J39="Individual/HUF",INDEX('Section Master'!$E$5:$E$29,MATCH($C39,'Section Master'!$A$5:$A$29,0)),INDEX('Section Master'!$F$5:$F$29,MATCH($C39,'Section Master'!$A$5:$A$29,0)))),0))</f>
        <v/>
      </c>
      <c r="M39" s="26" t="str">
        <f aca="false">IF(A39="","",IF(MONTH(A39)&gt;=4,YEAR(A39),YEAR(A39)-1))</f>
        <v/>
      </c>
      <c r="N39" s="21" t="str">
        <f aca="false">IF(A39="","","Q"&amp;CHOOSE(MONTH(A39),4,4,4,1,1,1,2,2,2,3,3,3))</f>
        <v/>
      </c>
      <c r="O39" s="27" t="str">
        <f aca="false">IF(OR($B39="",$C39="",$E39=""),"",SUMIFS($E$6:E39,$B$6:B39,B39,$C$6:C39,C39,$M$6:M39,M39))</f>
        <v/>
      </c>
      <c r="P39" s="27" t="str">
        <f aca="false">IF(OR($B39="",$C39="",$E39=""),"",SUMIFS($Q$6:Q38,$B$6:B38,B39,$C$6:C38,C39,$M$6:M38,M39))</f>
        <v/>
      </c>
      <c r="Q39" s="27" t="str">
        <f aca="false">IF(OR($B39="",$C39="",$E39=""),"",IFERROR(CHOOSE(MATCH(INDEX('Section Master'!$H$5:$H$29,MATCH($C39,'Section Master'!$A$5:$A$29,0)),{"Single+Aggregate","Aggregate","Per payment","Excess over","None"},0),IF(O39&gt;INDEX('Section Master'!$J$5:$J$29,MATCH($C39,'Section Master'!$A$5:$A$29,0)),O39-P39,IF(E39&gt;INDEX('Section Master'!$I$5:$I$29,MATCH($C39,'Section Master'!$A$5:$A$29,0)),E39,0)),IF(O39&gt;INDEX('Section Master'!$J$5:$J$29,MATCH($C39,'Section Master'!$A$5:$A$29,0)),O39-P39,0),IF(E39&gt;INDEX('Section Master'!$I$5:$I$29,MATCH($C39,'Section Master'!$A$5:$A$29,0)),E39,0),MAX(0,O39-INDEX('Section Master'!$J$5:$J$29,MATCH($C39,'Section Master'!$A$5:$A$29,0)))-P39,E39),0))</f>
        <v/>
      </c>
      <c r="R39" s="28" t="str">
        <f aca="false">IF(Q39="","",ROUND(Q39*L39,0))</f>
        <v/>
      </c>
      <c r="T39" s="29" t="str">
        <f aca="false">IF(A39="","",IF(MONTH(A39)=3,DATE(YEAR(A39),4,30),DATE(YEAR(A39),MONTH(A39)+1,7)))</f>
        <v/>
      </c>
      <c r="U39" s="26" t="str">
        <f aca="false">IF(OR(R39="",F39=""),"",IF(R39=0,0,IF(F39&gt;T39,(YEAR(F39)-YEAR(A39))*12+MONTH(F39)-MONTH(A39)+1,0)))</f>
        <v/>
      </c>
      <c r="V39" s="30" t="str">
        <f aca="false">IF(U39="","",ROUND(R39*Summary!$C$7*U39,0))</f>
        <v/>
      </c>
      <c r="W39" s="21" t="str">
        <f aca="false">IF(OR($B39="",$C39="",$E39=""),"",IF(R39=0,"No TDS yet",IF(F39="",IF(Summary!$C$6&gt;T39,"Overdue","Pending"),IF(F39&gt;T39,"Deposited late","Deposited"))))</f>
        <v/>
      </c>
      <c r="X39" s="31" t="str">
        <f aca="false">IF(B39="","",IF(OR(ISNA(MATCH($B39,Deductees!$A$5:$A$304,0)),ISNA(MATCH($C39,'Section Master'!$A$5:$A$29,0)),E39=""),1,0))</f>
        <v/>
      </c>
    </row>
    <row r="40" customFormat="false" ht="15" hidden="false" customHeight="true" outlineLevel="0" collapsed="false">
      <c r="A40" s="32"/>
      <c r="B40" s="17"/>
      <c r="C40" s="17"/>
      <c r="D40" s="17"/>
      <c r="E40" s="33"/>
      <c r="F40" s="32"/>
      <c r="G40" s="17"/>
      <c r="H40" s="24" t="str">
        <f aca="false">IF($B40="","",IFERROR(INDEX(Deductees!$B$5:$B$304,MATCH($B40,Deductees!$A$5:$A$304,0))&amp;"",""))</f>
        <v/>
      </c>
      <c r="I40" s="24" t="str">
        <f aca="false">IF($B40="","",IFERROR(INDEX(Deductees!$C$5:$C$304,MATCH($B40,Deductees!$A$5:$A$304,0)),"Not in master"))</f>
        <v/>
      </c>
      <c r="J40" s="24" t="str">
        <f aca="false">IF($B40="","",IFERROR(INDEX(Deductees!$D$5:$D$304,MATCH($B40,Deductees!$A$5:$A$304,0)),"-"))</f>
        <v/>
      </c>
      <c r="K40" s="24" t="str">
        <f aca="false">IF($C40="","",IFERROR(INDEX('Section Master'!$C$5:$C$29,MATCH($C40,'Section Master'!$A$5:$A$29,0))&amp;" / "&amp;INDEX('Section Master'!$D$5:$D$29,MATCH($C40,'Section Master'!$A$5:$A$29,0)),"Code not found"))</f>
        <v/>
      </c>
      <c r="L40" s="25" t="str">
        <f aca="false">IF(OR($B40="",$C40="",$E40=""),"",IFERROR(IF(I40&lt;&gt;"Valid",MAX(INDEX('Section Master'!$F$5:$F$29,MATCH($C40,'Section Master'!$A$5:$A$29,0)),INDEX('Section Master'!$G$5:$G$29,MATCH($C40,'Section Master'!$A$5:$A$29,0))),IF(J40="Individual/HUF",INDEX('Section Master'!$E$5:$E$29,MATCH($C40,'Section Master'!$A$5:$A$29,0)),INDEX('Section Master'!$F$5:$F$29,MATCH($C40,'Section Master'!$A$5:$A$29,0)))),0))</f>
        <v/>
      </c>
      <c r="M40" s="26" t="str">
        <f aca="false">IF(A40="","",IF(MONTH(A40)&gt;=4,YEAR(A40),YEAR(A40)-1))</f>
        <v/>
      </c>
      <c r="N40" s="21" t="str">
        <f aca="false">IF(A40="","","Q"&amp;CHOOSE(MONTH(A40),4,4,4,1,1,1,2,2,2,3,3,3))</f>
        <v/>
      </c>
      <c r="O40" s="27" t="str">
        <f aca="false">IF(OR($B40="",$C40="",$E40=""),"",SUMIFS($E$6:E40,$B$6:B40,B40,$C$6:C40,C40,$M$6:M40,M40))</f>
        <v/>
      </c>
      <c r="P40" s="27" t="str">
        <f aca="false">IF(OR($B40="",$C40="",$E40=""),"",SUMIFS($Q$6:Q39,$B$6:B39,B40,$C$6:C39,C40,$M$6:M39,M40))</f>
        <v/>
      </c>
      <c r="Q40" s="27" t="str">
        <f aca="false">IF(OR($B40="",$C40="",$E40=""),"",IFERROR(CHOOSE(MATCH(INDEX('Section Master'!$H$5:$H$29,MATCH($C40,'Section Master'!$A$5:$A$29,0)),{"Single+Aggregate","Aggregate","Per payment","Excess over","None"},0),IF(O40&gt;INDEX('Section Master'!$J$5:$J$29,MATCH($C40,'Section Master'!$A$5:$A$29,0)),O40-P40,IF(E40&gt;INDEX('Section Master'!$I$5:$I$29,MATCH($C40,'Section Master'!$A$5:$A$29,0)),E40,0)),IF(O40&gt;INDEX('Section Master'!$J$5:$J$29,MATCH($C40,'Section Master'!$A$5:$A$29,0)),O40-P40,0),IF(E40&gt;INDEX('Section Master'!$I$5:$I$29,MATCH($C40,'Section Master'!$A$5:$A$29,0)),E40,0),MAX(0,O40-INDEX('Section Master'!$J$5:$J$29,MATCH($C40,'Section Master'!$A$5:$A$29,0)))-P40,E40),0))</f>
        <v/>
      </c>
      <c r="R40" s="28" t="str">
        <f aca="false">IF(Q40="","",ROUND(Q40*L40,0))</f>
        <v/>
      </c>
      <c r="T40" s="29" t="str">
        <f aca="false">IF(A40="","",IF(MONTH(A40)=3,DATE(YEAR(A40),4,30),DATE(YEAR(A40),MONTH(A40)+1,7)))</f>
        <v/>
      </c>
      <c r="U40" s="26" t="str">
        <f aca="false">IF(OR(R40="",F40=""),"",IF(R40=0,0,IF(F40&gt;T40,(YEAR(F40)-YEAR(A40))*12+MONTH(F40)-MONTH(A40)+1,0)))</f>
        <v/>
      </c>
      <c r="V40" s="30" t="str">
        <f aca="false">IF(U40="","",ROUND(R40*Summary!$C$7*U40,0))</f>
        <v/>
      </c>
      <c r="W40" s="21" t="str">
        <f aca="false">IF(OR($B40="",$C40="",$E40=""),"",IF(R40=0,"No TDS yet",IF(F40="",IF(Summary!$C$6&gt;T40,"Overdue","Pending"),IF(F40&gt;T40,"Deposited late","Deposited"))))</f>
        <v/>
      </c>
      <c r="X40" s="31" t="str">
        <f aca="false">IF(B40="","",IF(OR(ISNA(MATCH($B40,Deductees!$A$5:$A$304,0)),ISNA(MATCH($C40,'Section Master'!$A$5:$A$29,0)),E40=""),1,0))</f>
        <v/>
      </c>
    </row>
    <row r="41" customFormat="false" ht="15" hidden="false" customHeight="true" outlineLevel="0" collapsed="false">
      <c r="A41" s="32"/>
      <c r="B41" s="17"/>
      <c r="C41" s="17"/>
      <c r="D41" s="17"/>
      <c r="E41" s="33"/>
      <c r="F41" s="32"/>
      <c r="G41" s="17"/>
      <c r="H41" s="24" t="str">
        <f aca="false">IF($B41="","",IFERROR(INDEX(Deductees!$B$5:$B$304,MATCH($B41,Deductees!$A$5:$A$304,0))&amp;"",""))</f>
        <v/>
      </c>
      <c r="I41" s="24" t="str">
        <f aca="false">IF($B41="","",IFERROR(INDEX(Deductees!$C$5:$C$304,MATCH($B41,Deductees!$A$5:$A$304,0)),"Not in master"))</f>
        <v/>
      </c>
      <c r="J41" s="24" t="str">
        <f aca="false">IF($B41="","",IFERROR(INDEX(Deductees!$D$5:$D$304,MATCH($B41,Deductees!$A$5:$A$304,0)),"-"))</f>
        <v/>
      </c>
      <c r="K41" s="24" t="str">
        <f aca="false">IF($C41="","",IFERROR(INDEX('Section Master'!$C$5:$C$29,MATCH($C41,'Section Master'!$A$5:$A$29,0))&amp;" / "&amp;INDEX('Section Master'!$D$5:$D$29,MATCH($C41,'Section Master'!$A$5:$A$29,0)),"Code not found"))</f>
        <v/>
      </c>
      <c r="L41" s="25" t="str">
        <f aca="false">IF(OR($B41="",$C41="",$E41=""),"",IFERROR(IF(I41&lt;&gt;"Valid",MAX(INDEX('Section Master'!$F$5:$F$29,MATCH($C41,'Section Master'!$A$5:$A$29,0)),INDEX('Section Master'!$G$5:$G$29,MATCH($C41,'Section Master'!$A$5:$A$29,0))),IF(J41="Individual/HUF",INDEX('Section Master'!$E$5:$E$29,MATCH($C41,'Section Master'!$A$5:$A$29,0)),INDEX('Section Master'!$F$5:$F$29,MATCH($C41,'Section Master'!$A$5:$A$29,0)))),0))</f>
        <v/>
      </c>
      <c r="M41" s="26" t="str">
        <f aca="false">IF(A41="","",IF(MONTH(A41)&gt;=4,YEAR(A41),YEAR(A41)-1))</f>
        <v/>
      </c>
      <c r="N41" s="21" t="str">
        <f aca="false">IF(A41="","","Q"&amp;CHOOSE(MONTH(A41),4,4,4,1,1,1,2,2,2,3,3,3))</f>
        <v/>
      </c>
      <c r="O41" s="27" t="str">
        <f aca="false">IF(OR($B41="",$C41="",$E41=""),"",SUMIFS($E$6:E41,$B$6:B41,B41,$C$6:C41,C41,$M$6:M41,M41))</f>
        <v/>
      </c>
      <c r="P41" s="27" t="str">
        <f aca="false">IF(OR($B41="",$C41="",$E41=""),"",SUMIFS($Q$6:Q40,$B$6:B40,B41,$C$6:C40,C41,$M$6:M40,M41))</f>
        <v/>
      </c>
      <c r="Q41" s="27" t="str">
        <f aca="false">IF(OR($B41="",$C41="",$E41=""),"",IFERROR(CHOOSE(MATCH(INDEX('Section Master'!$H$5:$H$29,MATCH($C41,'Section Master'!$A$5:$A$29,0)),{"Single+Aggregate","Aggregate","Per payment","Excess over","None"},0),IF(O41&gt;INDEX('Section Master'!$J$5:$J$29,MATCH($C41,'Section Master'!$A$5:$A$29,0)),O41-P41,IF(E41&gt;INDEX('Section Master'!$I$5:$I$29,MATCH($C41,'Section Master'!$A$5:$A$29,0)),E41,0)),IF(O41&gt;INDEX('Section Master'!$J$5:$J$29,MATCH($C41,'Section Master'!$A$5:$A$29,0)),O41-P41,0),IF(E41&gt;INDEX('Section Master'!$I$5:$I$29,MATCH($C41,'Section Master'!$A$5:$A$29,0)),E41,0),MAX(0,O41-INDEX('Section Master'!$J$5:$J$29,MATCH($C41,'Section Master'!$A$5:$A$29,0)))-P41,E41),0))</f>
        <v/>
      </c>
      <c r="R41" s="28" t="str">
        <f aca="false">IF(Q41="","",ROUND(Q41*L41,0))</f>
        <v/>
      </c>
      <c r="T41" s="29" t="str">
        <f aca="false">IF(A41="","",IF(MONTH(A41)=3,DATE(YEAR(A41),4,30),DATE(YEAR(A41),MONTH(A41)+1,7)))</f>
        <v/>
      </c>
      <c r="U41" s="26" t="str">
        <f aca="false">IF(OR(R41="",F41=""),"",IF(R41=0,0,IF(F41&gt;T41,(YEAR(F41)-YEAR(A41))*12+MONTH(F41)-MONTH(A41)+1,0)))</f>
        <v/>
      </c>
      <c r="V41" s="30" t="str">
        <f aca="false">IF(U41="","",ROUND(R41*Summary!$C$7*U41,0))</f>
        <v/>
      </c>
      <c r="W41" s="21" t="str">
        <f aca="false">IF(OR($B41="",$C41="",$E41=""),"",IF(R41=0,"No TDS yet",IF(F41="",IF(Summary!$C$6&gt;T41,"Overdue","Pending"),IF(F41&gt;T41,"Deposited late","Deposited"))))</f>
        <v/>
      </c>
      <c r="X41" s="31" t="str">
        <f aca="false">IF(B41="","",IF(OR(ISNA(MATCH($B41,Deductees!$A$5:$A$304,0)),ISNA(MATCH($C41,'Section Master'!$A$5:$A$29,0)),E41=""),1,0))</f>
        <v/>
      </c>
    </row>
    <row r="42" customFormat="false" ht="15" hidden="false" customHeight="true" outlineLevel="0" collapsed="false">
      <c r="A42" s="32"/>
      <c r="B42" s="17"/>
      <c r="C42" s="17"/>
      <c r="D42" s="17"/>
      <c r="E42" s="33"/>
      <c r="F42" s="32"/>
      <c r="G42" s="17"/>
      <c r="H42" s="24" t="str">
        <f aca="false">IF($B42="","",IFERROR(INDEX(Deductees!$B$5:$B$304,MATCH($B42,Deductees!$A$5:$A$304,0))&amp;"",""))</f>
        <v/>
      </c>
      <c r="I42" s="24" t="str">
        <f aca="false">IF($B42="","",IFERROR(INDEX(Deductees!$C$5:$C$304,MATCH($B42,Deductees!$A$5:$A$304,0)),"Not in master"))</f>
        <v/>
      </c>
      <c r="J42" s="24" t="str">
        <f aca="false">IF($B42="","",IFERROR(INDEX(Deductees!$D$5:$D$304,MATCH($B42,Deductees!$A$5:$A$304,0)),"-"))</f>
        <v/>
      </c>
      <c r="K42" s="24" t="str">
        <f aca="false">IF($C42="","",IFERROR(INDEX('Section Master'!$C$5:$C$29,MATCH($C42,'Section Master'!$A$5:$A$29,0))&amp;" / "&amp;INDEX('Section Master'!$D$5:$D$29,MATCH($C42,'Section Master'!$A$5:$A$29,0)),"Code not found"))</f>
        <v/>
      </c>
      <c r="L42" s="25" t="str">
        <f aca="false">IF(OR($B42="",$C42="",$E42=""),"",IFERROR(IF(I42&lt;&gt;"Valid",MAX(INDEX('Section Master'!$F$5:$F$29,MATCH($C42,'Section Master'!$A$5:$A$29,0)),INDEX('Section Master'!$G$5:$G$29,MATCH($C42,'Section Master'!$A$5:$A$29,0))),IF(J42="Individual/HUF",INDEX('Section Master'!$E$5:$E$29,MATCH($C42,'Section Master'!$A$5:$A$29,0)),INDEX('Section Master'!$F$5:$F$29,MATCH($C42,'Section Master'!$A$5:$A$29,0)))),0))</f>
        <v/>
      </c>
      <c r="M42" s="26" t="str">
        <f aca="false">IF(A42="","",IF(MONTH(A42)&gt;=4,YEAR(A42),YEAR(A42)-1))</f>
        <v/>
      </c>
      <c r="N42" s="21" t="str">
        <f aca="false">IF(A42="","","Q"&amp;CHOOSE(MONTH(A42),4,4,4,1,1,1,2,2,2,3,3,3))</f>
        <v/>
      </c>
      <c r="O42" s="27" t="str">
        <f aca="false">IF(OR($B42="",$C42="",$E42=""),"",SUMIFS($E$6:E42,$B$6:B42,B42,$C$6:C42,C42,$M$6:M42,M42))</f>
        <v/>
      </c>
      <c r="P42" s="27" t="str">
        <f aca="false">IF(OR($B42="",$C42="",$E42=""),"",SUMIFS($Q$6:Q41,$B$6:B41,B42,$C$6:C41,C42,$M$6:M41,M42))</f>
        <v/>
      </c>
      <c r="Q42" s="27" t="str">
        <f aca="false">IF(OR($B42="",$C42="",$E42=""),"",IFERROR(CHOOSE(MATCH(INDEX('Section Master'!$H$5:$H$29,MATCH($C42,'Section Master'!$A$5:$A$29,0)),{"Single+Aggregate","Aggregate","Per payment","Excess over","None"},0),IF(O42&gt;INDEX('Section Master'!$J$5:$J$29,MATCH($C42,'Section Master'!$A$5:$A$29,0)),O42-P42,IF(E42&gt;INDEX('Section Master'!$I$5:$I$29,MATCH($C42,'Section Master'!$A$5:$A$29,0)),E42,0)),IF(O42&gt;INDEX('Section Master'!$J$5:$J$29,MATCH($C42,'Section Master'!$A$5:$A$29,0)),O42-P42,0),IF(E42&gt;INDEX('Section Master'!$I$5:$I$29,MATCH($C42,'Section Master'!$A$5:$A$29,0)),E42,0),MAX(0,O42-INDEX('Section Master'!$J$5:$J$29,MATCH($C42,'Section Master'!$A$5:$A$29,0)))-P42,E42),0))</f>
        <v/>
      </c>
      <c r="R42" s="28" t="str">
        <f aca="false">IF(Q42="","",ROUND(Q42*L42,0))</f>
        <v/>
      </c>
      <c r="T42" s="29" t="str">
        <f aca="false">IF(A42="","",IF(MONTH(A42)=3,DATE(YEAR(A42),4,30),DATE(YEAR(A42),MONTH(A42)+1,7)))</f>
        <v/>
      </c>
      <c r="U42" s="26" t="str">
        <f aca="false">IF(OR(R42="",F42=""),"",IF(R42=0,0,IF(F42&gt;T42,(YEAR(F42)-YEAR(A42))*12+MONTH(F42)-MONTH(A42)+1,0)))</f>
        <v/>
      </c>
      <c r="V42" s="30" t="str">
        <f aca="false">IF(U42="","",ROUND(R42*Summary!$C$7*U42,0))</f>
        <v/>
      </c>
      <c r="W42" s="21" t="str">
        <f aca="false">IF(OR($B42="",$C42="",$E42=""),"",IF(R42=0,"No TDS yet",IF(F42="",IF(Summary!$C$6&gt;T42,"Overdue","Pending"),IF(F42&gt;T42,"Deposited late","Deposited"))))</f>
        <v/>
      </c>
      <c r="X42" s="31" t="str">
        <f aca="false">IF(B42="","",IF(OR(ISNA(MATCH($B42,Deductees!$A$5:$A$304,0)),ISNA(MATCH($C42,'Section Master'!$A$5:$A$29,0)),E42=""),1,0))</f>
        <v/>
      </c>
    </row>
    <row r="43" customFormat="false" ht="15" hidden="false" customHeight="true" outlineLevel="0" collapsed="false">
      <c r="A43" s="32"/>
      <c r="B43" s="17"/>
      <c r="C43" s="17"/>
      <c r="D43" s="17"/>
      <c r="E43" s="33"/>
      <c r="F43" s="32"/>
      <c r="G43" s="17"/>
      <c r="H43" s="24" t="str">
        <f aca="false">IF($B43="","",IFERROR(INDEX(Deductees!$B$5:$B$304,MATCH($B43,Deductees!$A$5:$A$304,0))&amp;"",""))</f>
        <v/>
      </c>
      <c r="I43" s="24" t="str">
        <f aca="false">IF($B43="","",IFERROR(INDEX(Deductees!$C$5:$C$304,MATCH($B43,Deductees!$A$5:$A$304,0)),"Not in master"))</f>
        <v/>
      </c>
      <c r="J43" s="24" t="str">
        <f aca="false">IF($B43="","",IFERROR(INDEX(Deductees!$D$5:$D$304,MATCH($B43,Deductees!$A$5:$A$304,0)),"-"))</f>
        <v/>
      </c>
      <c r="K43" s="24" t="str">
        <f aca="false">IF($C43="","",IFERROR(INDEX('Section Master'!$C$5:$C$29,MATCH($C43,'Section Master'!$A$5:$A$29,0))&amp;" / "&amp;INDEX('Section Master'!$D$5:$D$29,MATCH($C43,'Section Master'!$A$5:$A$29,0)),"Code not found"))</f>
        <v/>
      </c>
      <c r="L43" s="25" t="str">
        <f aca="false">IF(OR($B43="",$C43="",$E43=""),"",IFERROR(IF(I43&lt;&gt;"Valid",MAX(INDEX('Section Master'!$F$5:$F$29,MATCH($C43,'Section Master'!$A$5:$A$29,0)),INDEX('Section Master'!$G$5:$G$29,MATCH($C43,'Section Master'!$A$5:$A$29,0))),IF(J43="Individual/HUF",INDEX('Section Master'!$E$5:$E$29,MATCH($C43,'Section Master'!$A$5:$A$29,0)),INDEX('Section Master'!$F$5:$F$29,MATCH($C43,'Section Master'!$A$5:$A$29,0)))),0))</f>
        <v/>
      </c>
      <c r="M43" s="26" t="str">
        <f aca="false">IF(A43="","",IF(MONTH(A43)&gt;=4,YEAR(A43),YEAR(A43)-1))</f>
        <v/>
      </c>
      <c r="N43" s="21" t="str">
        <f aca="false">IF(A43="","","Q"&amp;CHOOSE(MONTH(A43),4,4,4,1,1,1,2,2,2,3,3,3))</f>
        <v/>
      </c>
      <c r="O43" s="27" t="str">
        <f aca="false">IF(OR($B43="",$C43="",$E43=""),"",SUMIFS($E$6:E43,$B$6:B43,B43,$C$6:C43,C43,$M$6:M43,M43))</f>
        <v/>
      </c>
      <c r="P43" s="27" t="str">
        <f aca="false">IF(OR($B43="",$C43="",$E43=""),"",SUMIFS($Q$6:Q42,$B$6:B42,B43,$C$6:C42,C43,$M$6:M42,M43))</f>
        <v/>
      </c>
      <c r="Q43" s="27" t="str">
        <f aca="false">IF(OR($B43="",$C43="",$E43=""),"",IFERROR(CHOOSE(MATCH(INDEX('Section Master'!$H$5:$H$29,MATCH($C43,'Section Master'!$A$5:$A$29,0)),{"Single+Aggregate","Aggregate","Per payment","Excess over","None"},0),IF(O43&gt;INDEX('Section Master'!$J$5:$J$29,MATCH($C43,'Section Master'!$A$5:$A$29,0)),O43-P43,IF(E43&gt;INDEX('Section Master'!$I$5:$I$29,MATCH($C43,'Section Master'!$A$5:$A$29,0)),E43,0)),IF(O43&gt;INDEX('Section Master'!$J$5:$J$29,MATCH($C43,'Section Master'!$A$5:$A$29,0)),O43-P43,0),IF(E43&gt;INDEX('Section Master'!$I$5:$I$29,MATCH($C43,'Section Master'!$A$5:$A$29,0)),E43,0),MAX(0,O43-INDEX('Section Master'!$J$5:$J$29,MATCH($C43,'Section Master'!$A$5:$A$29,0)))-P43,E43),0))</f>
        <v/>
      </c>
      <c r="R43" s="28" t="str">
        <f aca="false">IF(Q43="","",ROUND(Q43*L43,0))</f>
        <v/>
      </c>
      <c r="T43" s="29" t="str">
        <f aca="false">IF(A43="","",IF(MONTH(A43)=3,DATE(YEAR(A43),4,30),DATE(YEAR(A43),MONTH(A43)+1,7)))</f>
        <v/>
      </c>
      <c r="U43" s="26" t="str">
        <f aca="false">IF(OR(R43="",F43=""),"",IF(R43=0,0,IF(F43&gt;T43,(YEAR(F43)-YEAR(A43))*12+MONTH(F43)-MONTH(A43)+1,0)))</f>
        <v/>
      </c>
      <c r="V43" s="30" t="str">
        <f aca="false">IF(U43="","",ROUND(R43*Summary!$C$7*U43,0))</f>
        <v/>
      </c>
      <c r="W43" s="21" t="str">
        <f aca="false">IF(OR($B43="",$C43="",$E43=""),"",IF(R43=0,"No TDS yet",IF(F43="",IF(Summary!$C$6&gt;T43,"Overdue","Pending"),IF(F43&gt;T43,"Deposited late","Deposited"))))</f>
        <v/>
      </c>
      <c r="X43" s="31" t="str">
        <f aca="false">IF(B43="","",IF(OR(ISNA(MATCH($B43,Deductees!$A$5:$A$304,0)),ISNA(MATCH($C43,'Section Master'!$A$5:$A$29,0)),E43=""),1,0))</f>
        <v/>
      </c>
    </row>
    <row r="44" customFormat="false" ht="15" hidden="false" customHeight="true" outlineLevel="0" collapsed="false">
      <c r="A44" s="32"/>
      <c r="B44" s="17"/>
      <c r="C44" s="17"/>
      <c r="D44" s="17"/>
      <c r="E44" s="33"/>
      <c r="F44" s="32"/>
      <c r="G44" s="17"/>
      <c r="H44" s="24" t="str">
        <f aca="false">IF($B44="","",IFERROR(INDEX(Deductees!$B$5:$B$304,MATCH($B44,Deductees!$A$5:$A$304,0))&amp;"",""))</f>
        <v/>
      </c>
      <c r="I44" s="24" t="str">
        <f aca="false">IF($B44="","",IFERROR(INDEX(Deductees!$C$5:$C$304,MATCH($B44,Deductees!$A$5:$A$304,0)),"Not in master"))</f>
        <v/>
      </c>
      <c r="J44" s="24" t="str">
        <f aca="false">IF($B44="","",IFERROR(INDEX(Deductees!$D$5:$D$304,MATCH($B44,Deductees!$A$5:$A$304,0)),"-"))</f>
        <v/>
      </c>
      <c r="K44" s="24" t="str">
        <f aca="false">IF($C44="","",IFERROR(INDEX('Section Master'!$C$5:$C$29,MATCH($C44,'Section Master'!$A$5:$A$29,0))&amp;" / "&amp;INDEX('Section Master'!$D$5:$D$29,MATCH($C44,'Section Master'!$A$5:$A$29,0)),"Code not found"))</f>
        <v/>
      </c>
      <c r="L44" s="25" t="str">
        <f aca="false">IF(OR($B44="",$C44="",$E44=""),"",IFERROR(IF(I44&lt;&gt;"Valid",MAX(INDEX('Section Master'!$F$5:$F$29,MATCH($C44,'Section Master'!$A$5:$A$29,0)),INDEX('Section Master'!$G$5:$G$29,MATCH($C44,'Section Master'!$A$5:$A$29,0))),IF(J44="Individual/HUF",INDEX('Section Master'!$E$5:$E$29,MATCH($C44,'Section Master'!$A$5:$A$29,0)),INDEX('Section Master'!$F$5:$F$29,MATCH($C44,'Section Master'!$A$5:$A$29,0)))),0))</f>
        <v/>
      </c>
      <c r="M44" s="26" t="str">
        <f aca="false">IF(A44="","",IF(MONTH(A44)&gt;=4,YEAR(A44),YEAR(A44)-1))</f>
        <v/>
      </c>
      <c r="N44" s="21" t="str">
        <f aca="false">IF(A44="","","Q"&amp;CHOOSE(MONTH(A44),4,4,4,1,1,1,2,2,2,3,3,3))</f>
        <v/>
      </c>
      <c r="O44" s="27" t="str">
        <f aca="false">IF(OR($B44="",$C44="",$E44=""),"",SUMIFS($E$6:E44,$B$6:B44,B44,$C$6:C44,C44,$M$6:M44,M44))</f>
        <v/>
      </c>
      <c r="P44" s="27" t="str">
        <f aca="false">IF(OR($B44="",$C44="",$E44=""),"",SUMIFS($Q$6:Q43,$B$6:B43,B44,$C$6:C43,C44,$M$6:M43,M44))</f>
        <v/>
      </c>
      <c r="Q44" s="27" t="str">
        <f aca="false">IF(OR($B44="",$C44="",$E44=""),"",IFERROR(CHOOSE(MATCH(INDEX('Section Master'!$H$5:$H$29,MATCH($C44,'Section Master'!$A$5:$A$29,0)),{"Single+Aggregate","Aggregate","Per payment","Excess over","None"},0),IF(O44&gt;INDEX('Section Master'!$J$5:$J$29,MATCH($C44,'Section Master'!$A$5:$A$29,0)),O44-P44,IF(E44&gt;INDEX('Section Master'!$I$5:$I$29,MATCH($C44,'Section Master'!$A$5:$A$29,0)),E44,0)),IF(O44&gt;INDEX('Section Master'!$J$5:$J$29,MATCH($C44,'Section Master'!$A$5:$A$29,0)),O44-P44,0),IF(E44&gt;INDEX('Section Master'!$I$5:$I$29,MATCH($C44,'Section Master'!$A$5:$A$29,0)),E44,0),MAX(0,O44-INDEX('Section Master'!$J$5:$J$29,MATCH($C44,'Section Master'!$A$5:$A$29,0)))-P44,E44),0))</f>
        <v/>
      </c>
      <c r="R44" s="28" t="str">
        <f aca="false">IF(Q44="","",ROUND(Q44*L44,0))</f>
        <v/>
      </c>
      <c r="T44" s="29" t="str">
        <f aca="false">IF(A44="","",IF(MONTH(A44)=3,DATE(YEAR(A44),4,30),DATE(YEAR(A44),MONTH(A44)+1,7)))</f>
        <v/>
      </c>
      <c r="U44" s="26" t="str">
        <f aca="false">IF(OR(R44="",F44=""),"",IF(R44=0,0,IF(F44&gt;T44,(YEAR(F44)-YEAR(A44))*12+MONTH(F44)-MONTH(A44)+1,0)))</f>
        <v/>
      </c>
      <c r="V44" s="30" t="str">
        <f aca="false">IF(U44="","",ROUND(R44*Summary!$C$7*U44,0))</f>
        <v/>
      </c>
      <c r="W44" s="21" t="str">
        <f aca="false">IF(OR($B44="",$C44="",$E44=""),"",IF(R44=0,"No TDS yet",IF(F44="",IF(Summary!$C$6&gt;T44,"Overdue","Pending"),IF(F44&gt;T44,"Deposited late","Deposited"))))</f>
        <v/>
      </c>
      <c r="X44" s="31" t="str">
        <f aca="false">IF(B44="","",IF(OR(ISNA(MATCH($B44,Deductees!$A$5:$A$304,0)),ISNA(MATCH($C44,'Section Master'!$A$5:$A$29,0)),E44=""),1,0))</f>
        <v/>
      </c>
    </row>
    <row r="45" customFormat="false" ht="15" hidden="false" customHeight="true" outlineLevel="0" collapsed="false">
      <c r="A45" s="32"/>
      <c r="B45" s="17"/>
      <c r="C45" s="17"/>
      <c r="D45" s="17"/>
      <c r="E45" s="33"/>
      <c r="F45" s="32"/>
      <c r="G45" s="17"/>
      <c r="H45" s="24" t="str">
        <f aca="false">IF($B45="","",IFERROR(INDEX(Deductees!$B$5:$B$304,MATCH($B45,Deductees!$A$5:$A$304,0))&amp;"",""))</f>
        <v/>
      </c>
      <c r="I45" s="24" t="str">
        <f aca="false">IF($B45="","",IFERROR(INDEX(Deductees!$C$5:$C$304,MATCH($B45,Deductees!$A$5:$A$304,0)),"Not in master"))</f>
        <v/>
      </c>
      <c r="J45" s="24" t="str">
        <f aca="false">IF($B45="","",IFERROR(INDEX(Deductees!$D$5:$D$304,MATCH($B45,Deductees!$A$5:$A$304,0)),"-"))</f>
        <v/>
      </c>
      <c r="K45" s="24" t="str">
        <f aca="false">IF($C45="","",IFERROR(INDEX('Section Master'!$C$5:$C$29,MATCH($C45,'Section Master'!$A$5:$A$29,0))&amp;" / "&amp;INDEX('Section Master'!$D$5:$D$29,MATCH($C45,'Section Master'!$A$5:$A$29,0)),"Code not found"))</f>
        <v/>
      </c>
      <c r="L45" s="25" t="str">
        <f aca="false">IF(OR($B45="",$C45="",$E45=""),"",IFERROR(IF(I45&lt;&gt;"Valid",MAX(INDEX('Section Master'!$F$5:$F$29,MATCH($C45,'Section Master'!$A$5:$A$29,0)),INDEX('Section Master'!$G$5:$G$29,MATCH($C45,'Section Master'!$A$5:$A$29,0))),IF(J45="Individual/HUF",INDEX('Section Master'!$E$5:$E$29,MATCH($C45,'Section Master'!$A$5:$A$29,0)),INDEX('Section Master'!$F$5:$F$29,MATCH($C45,'Section Master'!$A$5:$A$29,0)))),0))</f>
        <v/>
      </c>
      <c r="M45" s="26" t="str">
        <f aca="false">IF(A45="","",IF(MONTH(A45)&gt;=4,YEAR(A45),YEAR(A45)-1))</f>
        <v/>
      </c>
      <c r="N45" s="21" t="str">
        <f aca="false">IF(A45="","","Q"&amp;CHOOSE(MONTH(A45),4,4,4,1,1,1,2,2,2,3,3,3))</f>
        <v/>
      </c>
      <c r="O45" s="27" t="str">
        <f aca="false">IF(OR($B45="",$C45="",$E45=""),"",SUMIFS($E$6:E45,$B$6:B45,B45,$C$6:C45,C45,$M$6:M45,M45))</f>
        <v/>
      </c>
      <c r="P45" s="27" t="str">
        <f aca="false">IF(OR($B45="",$C45="",$E45=""),"",SUMIFS($Q$6:Q44,$B$6:B44,B45,$C$6:C44,C45,$M$6:M44,M45))</f>
        <v/>
      </c>
      <c r="Q45" s="27" t="str">
        <f aca="false">IF(OR($B45="",$C45="",$E45=""),"",IFERROR(CHOOSE(MATCH(INDEX('Section Master'!$H$5:$H$29,MATCH($C45,'Section Master'!$A$5:$A$29,0)),{"Single+Aggregate","Aggregate","Per payment","Excess over","None"},0),IF(O45&gt;INDEX('Section Master'!$J$5:$J$29,MATCH($C45,'Section Master'!$A$5:$A$29,0)),O45-P45,IF(E45&gt;INDEX('Section Master'!$I$5:$I$29,MATCH($C45,'Section Master'!$A$5:$A$29,0)),E45,0)),IF(O45&gt;INDEX('Section Master'!$J$5:$J$29,MATCH($C45,'Section Master'!$A$5:$A$29,0)),O45-P45,0),IF(E45&gt;INDEX('Section Master'!$I$5:$I$29,MATCH($C45,'Section Master'!$A$5:$A$29,0)),E45,0),MAX(0,O45-INDEX('Section Master'!$J$5:$J$29,MATCH($C45,'Section Master'!$A$5:$A$29,0)))-P45,E45),0))</f>
        <v/>
      </c>
      <c r="R45" s="28" t="str">
        <f aca="false">IF(Q45="","",ROUND(Q45*L45,0))</f>
        <v/>
      </c>
      <c r="T45" s="29" t="str">
        <f aca="false">IF(A45="","",IF(MONTH(A45)=3,DATE(YEAR(A45),4,30),DATE(YEAR(A45),MONTH(A45)+1,7)))</f>
        <v/>
      </c>
      <c r="U45" s="26" t="str">
        <f aca="false">IF(OR(R45="",F45=""),"",IF(R45=0,0,IF(F45&gt;T45,(YEAR(F45)-YEAR(A45))*12+MONTH(F45)-MONTH(A45)+1,0)))</f>
        <v/>
      </c>
      <c r="V45" s="30" t="str">
        <f aca="false">IF(U45="","",ROUND(R45*Summary!$C$7*U45,0))</f>
        <v/>
      </c>
      <c r="W45" s="21" t="str">
        <f aca="false">IF(OR($B45="",$C45="",$E45=""),"",IF(R45=0,"No TDS yet",IF(F45="",IF(Summary!$C$6&gt;T45,"Overdue","Pending"),IF(F45&gt;T45,"Deposited late","Deposited"))))</f>
        <v/>
      </c>
      <c r="X45" s="31" t="str">
        <f aca="false">IF(B45="","",IF(OR(ISNA(MATCH($B45,Deductees!$A$5:$A$304,0)),ISNA(MATCH($C45,'Section Master'!$A$5:$A$29,0)),E45=""),1,0))</f>
        <v/>
      </c>
    </row>
    <row r="46" customFormat="false" ht="15" hidden="false" customHeight="true" outlineLevel="0" collapsed="false">
      <c r="A46" s="32"/>
      <c r="B46" s="17"/>
      <c r="C46" s="17"/>
      <c r="D46" s="17"/>
      <c r="E46" s="33"/>
      <c r="F46" s="32"/>
      <c r="G46" s="17"/>
      <c r="H46" s="24" t="str">
        <f aca="false">IF($B46="","",IFERROR(INDEX(Deductees!$B$5:$B$304,MATCH($B46,Deductees!$A$5:$A$304,0))&amp;"",""))</f>
        <v/>
      </c>
      <c r="I46" s="24" t="str">
        <f aca="false">IF($B46="","",IFERROR(INDEX(Deductees!$C$5:$C$304,MATCH($B46,Deductees!$A$5:$A$304,0)),"Not in master"))</f>
        <v/>
      </c>
      <c r="J46" s="24" t="str">
        <f aca="false">IF($B46="","",IFERROR(INDEX(Deductees!$D$5:$D$304,MATCH($B46,Deductees!$A$5:$A$304,0)),"-"))</f>
        <v/>
      </c>
      <c r="K46" s="24" t="str">
        <f aca="false">IF($C46="","",IFERROR(INDEX('Section Master'!$C$5:$C$29,MATCH($C46,'Section Master'!$A$5:$A$29,0))&amp;" / "&amp;INDEX('Section Master'!$D$5:$D$29,MATCH($C46,'Section Master'!$A$5:$A$29,0)),"Code not found"))</f>
        <v/>
      </c>
      <c r="L46" s="25" t="str">
        <f aca="false">IF(OR($B46="",$C46="",$E46=""),"",IFERROR(IF(I46&lt;&gt;"Valid",MAX(INDEX('Section Master'!$F$5:$F$29,MATCH($C46,'Section Master'!$A$5:$A$29,0)),INDEX('Section Master'!$G$5:$G$29,MATCH($C46,'Section Master'!$A$5:$A$29,0))),IF(J46="Individual/HUF",INDEX('Section Master'!$E$5:$E$29,MATCH($C46,'Section Master'!$A$5:$A$29,0)),INDEX('Section Master'!$F$5:$F$29,MATCH($C46,'Section Master'!$A$5:$A$29,0)))),0))</f>
        <v/>
      </c>
      <c r="M46" s="26" t="str">
        <f aca="false">IF(A46="","",IF(MONTH(A46)&gt;=4,YEAR(A46),YEAR(A46)-1))</f>
        <v/>
      </c>
      <c r="N46" s="21" t="str">
        <f aca="false">IF(A46="","","Q"&amp;CHOOSE(MONTH(A46),4,4,4,1,1,1,2,2,2,3,3,3))</f>
        <v/>
      </c>
      <c r="O46" s="27" t="str">
        <f aca="false">IF(OR($B46="",$C46="",$E46=""),"",SUMIFS($E$6:E46,$B$6:B46,B46,$C$6:C46,C46,$M$6:M46,M46))</f>
        <v/>
      </c>
      <c r="P46" s="27" t="str">
        <f aca="false">IF(OR($B46="",$C46="",$E46=""),"",SUMIFS($Q$6:Q45,$B$6:B45,B46,$C$6:C45,C46,$M$6:M45,M46))</f>
        <v/>
      </c>
      <c r="Q46" s="27" t="str">
        <f aca="false">IF(OR($B46="",$C46="",$E46=""),"",IFERROR(CHOOSE(MATCH(INDEX('Section Master'!$H$5:$H$29,MATCH($C46,'Section Master'!$A$5:$A$29,0)),{"Single+Aggregate","Aggregate","Per payment","Excess over","None"},0),IF(O46&gt;INDEX('Section Master'!$J$5:$J$29,MATCH($C46,'Section Master'!$A$5:$A$29,0)),O46-P46,IF(E46&gt;INDEX('Section Master'!$I$5:$I$29,MATCH($C46,'Section Master'!$A$5:$A$29,0)),E46,0)),IF(O46&gt;INDEX('Section Master'!$J$5:$J$29,MATCH($C46,'Section Master'!$A$5:$A$29,0)),O46-P46,0),IF(E46&gt;INDEX('Section Master'!$I$5:$I$29,MATCH($C46,'Section Master'!$A$5:$A$29,0)),E46,0),MAX(0,O46-INDEX('Section Master'!$J$5:$J$29,MATCH($C46,'Section Master'!$A$5:$A$29,0)))-P46,E46),0))</f>
        <v/>
      </c>
      <c r="R46" s="28" t="str">
        <f aca="false">IF(Q46="","",ROUND(Q46*L46,0))</f>
        <v/>
      </c>
      <c r="T46" s="29" t="str">
        <f aca="false">IF(A46="","",IF(MONTH(A46)=3,DATE(YEAR(A46),4,30),DATE(YEAR(A46),MONTH(A46)+1,7)))</f>
        <v/>
      </c>
      <c r="U46" s="26" t="str">
        <f aca="false">IF(OR(R46="",F46=""),"",IF(R46=0,0,IF(F46&gt;T46,(YEAR(F46)-YEAR(A46))*12+MONTH(F46)-MONTH(A46)+1,0)))</f>
        <v/>
      </c>
      <c r="V46" s="30" t="str">
        <f aca="false">IF(U46="","",ROUND(R46*Summary!$C$7*U46,0))</f>
        <v/>
      </c>
      <c r="W46" s="21" t="str">
        <f aca="false">IF(OR($B46="",$C46="",$E46=""),"",IF(R46=0,"No TDS yet",IF(F46="",IF(Summary!$C$6&gt;T46,"Overdue","Pending"),IF(F46&gt;T46,"Deposited late","Deposited"))))</f>
        <v/>
      </c>
      <c r="X46" s="31" t="str">
        <f aca="false">IF(B46="","",IF(OR(ISNA(MATCH($B46,Deductees!$A$5:$A$304,0)),ISNA(MATCH($C46,'Section Master'!$A$5:$A$29,0)),E46=""),1,0))</f>
        <v/>
      </c>
    </row>
    <row r="47" customFormat="false" ht="15" hidden="false" customHeight="true" outlineLevel="0" collapsed="false">
      <c r="A47" s="32"/>
      <c r="B47" s="17"/>
      <c r="C47" s="17"/>
      <c r="D47" s="17"/>
      <c r="E47" s="33"/>
      <c r="F47" s="32"/>
      <c r="G47" s="17"/>
      <c r="H47" s="24" t="str">
        <f aca="false">IF($B47="","",IFERROR(INDEX(Deductees!$B$5:$B$304,MATCH($B47,Deductees!$A$5:$A$304,0))&amp;"",""))</f>
        <v/>
      </c>
      <c r="I47" s="24" t="str">
        <f aca="false">IF($B47="","",IFERROR(INDEX(Deductees!$C$5:$C$304,MATCH($B47,Deductees!$A$5:$A$304,0)),"Not in master"))</f>
        <v/>
      </c>
      <c r="J47" s="24" t="str">
        <f aca="false">IF($B47="","",IFERROR(INDEX(Deductees!$D$5:$D$304,MATCH($B47,Deductees!$A$5:$A$304,0)),"-"))</f>
        <v/>
      </c>
      <c r="K47" s="24" t="str">
        <f aca="false">IF($C47="","",IFERROR(INDEX('Section Master'!$C$5:$C$29,MATCH($C47,'Section Master'!$A$5:$A$29,0))&amp;" / "&amp;INDEX('Section Master'!$D$5:$D$29,MATCH($C47,'Section Master'!$A$5:$A$29,0)),"Code not found"))</f>
        <v/>
      </c>
      <c r="L47" s="25" t="str">
        <f aca="false">IF(OR($B47="",$C47="",$E47=""),"",IFERROR(IF(I47&lt;&gt;"Valid",MAX(INDEX('Section Master'!$F$5:$F$29,MATCH($C47,'Section Master'!$A$5:$A$29,0)),INDEX('Section Master'!$G$5:$G$29,MATCH($C47,'Section Master'!$A$5:$A$29,0))),IF(J47="Individual/HUF",INDEX('Section Master'!$E$5:$E$29,MATCH($C47,'Section Master'!$A$5:$A$29,0)),INDEX('Section Master'!$F$5:$F$29,MATCH($C47,'Section Master'!$A$5:$A$29,0)))),0))</f>
        <v/>
      </c>
      <c r="M47" s="26" t="str">
        <f aca="false">IF(A47="","",IF(MONTH(A47)&gt;=4,YEAR(A47),YEAR(A47)-1))</f>
        <v/>
      </c>
      <c r="N47" s="21" t="str">
        <f aca="false">IF(A47="","","Q"&amp;CHOOSE(MONTH(A47),4,4,4,1,1,1,2,2,2,3,3,3))</f>
        <v/>
      </c>
      <c r="O47" s="27" t="str">
        <f aca="false">IF(OR($B47="",$C47="",$E47=""),"",SUMIFS($E$6:E47,$B$6:B47,B47,$C$6:C47,C47,$M$6:M47,M47))</f>
        <v/>
      </c>
      <c r="P47" s="27" t="str">
        <f aca="false">IF(OR($B47="",$C47="",$E47=""),"",SUMIFS($Q$6:Q46,$B$6:B46,B47,$C$6:C46,C47,$M$6:M46,M47))</f>
        <v/>
      </c>
      <c r="Q47" s="27" t="str">
        <f aca="false">IF(OR($B47="",$C47="",$E47=""),"",IFERROR(CHOOSE(MATCH(INDEX('Section Master'!$H$5:$H$29,MATCH($C47,'Section Master'!$A$5:$A$29,0)),{"Single+Aggregate","Aggregate","Per payment","Excess over","None"},0),IF(O47&gt;INDEX('Section Master'!$J$5:$J$29,MATCH($C47,'Section Master'!$A$5:$A$29,0)),O47-P47,IF(E47&gt;INDEX('Section Master'!$I$5:$I$29,MATCH($C47,'Section Master'!$A$5:$A$29,0)),E47,0)),IF(O47&gt;INDEX('Section Master'!$J$5:$J$29,MATCH($C47,'Section Master'!$A$5:$A$29,0)),O47-P47,0),IF(E47&gt;INDEX('Section Master'!$I$5:$I$29,MATCH($C47,'Section Master'!$A$5:$A$29,0)),E47,0),MAX(0,O47-INDEX('Section Master'!$J$5:$J$29,MATCH($C47,'Section Master'!$A$5:$A$29,0)))-P47,E47),0))</f>
        <v/>
      </c>
      <c r="R47" s="28" t="str">
        <f aca="false">IF(Q47="","",ROUND(Q47*L47,0))</f>
        <v/>
      </c>
      <c r="T47" s="29" t="str">
        <f aca="false">IF(A47="","",IF(MONTH(A47)=3,DATE(YEAR(A47),4,30),DATE(YEAR(A47),MONTH(A47)+1,7)))</f>
        <v/>
      </c>
      <c r="U47" s="26" t="str">
        <f aca="false">IF(OR(R47="",F47=""),"",IF(R47=0,0,IF(F47&gt;T47,(YEAR(F47)-YEAR(A47))*12+MONTH(F47)-MONTH(A47)+1,0)))</f>
        <v/>
      </c>
      <c r="V47" s="30" t="str">
        <f aca="false">IF(U47="","",ROUND(R47*Summary!$C$7*U47,0))</f>
        <v/>
      </c>
      <c r="W47" s="21" t="str">
        <f aca="false">IF(OR($B47="",$C47="",$E47=""),"",IF(R47=0,"No TDS yet",IF(F47="",IF(Summary!$C$6&gt;T47,"Overdue","Pending"),IF(F47&gt;T47,"Deposited late","Deposited"))))</f>
        <v/>
      </c>
      <c r="X47" s="31" t="str">
        <f aca="false">IF(B47="","",IF(OR(ISNA(MATCH($B47,Deductees!$A$5:$A$304,0)),ISNA(MATCH($C47,'Section Master'!$A$5:$A$29,0)),E47=""),1,0))</f>
        <v/>
      </c>
    </row>
    <row r="48" customFormat="false" ht="15" hidden="false" customHeight="true" outlineLevel="0" collapsed="false">
      <c r="A48" s="32"/>
      <c r="B48" s="17"/>
      <c r="C48" s="17"/>
      <c r="D48" s="17"/>
      <c r="E48" s="33"/>
      <c r="F48" s="32"/>
      <c r="G48" s="17"/>
      <c r="H48" s="24" t="str">
        <f aca="false">IF($B48="","",IFERROR(INDEX(Deductees!$B$5:$B$304,MATCH($B48,Deductees!$A$5:$A$304,0))&amp;"",""))</f>
        <v/>
      </c>
      <c r="I48" s="24" t="str">
        <f aca="false">IF($B48="","",IFERROR(INDEX(Deductees!$C$5:$C$304,MATCH($B48,Deductees!$A$5:$A$304,0)),"Not in master"))</f>
        <v/>
      </c>
      <c r="J48" s="24" t="str">
        <f aca="false">IF($B48="","",IFERROR(INDEX(Deductees!$D$5:$D$304,MATCH($B48,Deductees!$A$5:$A$304,0)),"-"))</f>
        <v/>
      </c>
      <c r="K48" s="24" t="str">
        <f aca="false">IF($C48="","",IFERROR(INDEX('Section Master'!$C$5:$C$29,MATCH($C48,'Section Master'!$A$5:$A$29,0))&amp;" / "&amp;INDEX('Section Master'!$D$5:$D$29,MATCH($C48,'Section Master'!$A$5:$A$29,0)),"Code not found"))</f>
        <v/>
      </c>
      <c r="L48" s="25" t="str">
        <f aca="false">IF(OR($B48="",$C48="",$E48=""),"",IFERROR(IF(I48&lt;&gt;"Valid",MAX(INDEX('Section Master'!$F$5:$F$29,MATCH($C48,'Section Master'!$A$5:$A$29,0)),INDEX('Section Master'!$G$5:$G$29,MATCH($C48,'Section Master'!$A$5:$A$29,0))),IF(J48="Individual/HUF",INDEX('Section Master'!$E$5:$E$29,MATCH($C48,'Section Master'!$A$5:$A$29,0)),INDEX('Section Master'!$F$5:$F$29,MATCH($C48,'Section Master'!$A$5:$A$29,0)))),0))</f>
        <v/>
      </c>
      <c r="M48" s="26" t="str">
        <f aca="false">IF(A48="","",IF(MONTH(A48)&gt;=4,YEAR(A48),YEAR(A48)-1))</f>
        <v/>
      </c>
      <c r="N48" s="21" t="str">
        <f aca="false">IF(A48="","","Q"&amp;CHOOSE(MONTH(A48),4,4,4,1,1,1,2,2,2,3,3,3))</f>
        <v/>
      </c>
      <c r="O48" s="27" t="str">
        <f aca="false">IF(OR($B48="",$C48="",$E48=""),"",SUMIFS($E$6:E48,$B$6:B48,B48,$C$6:C48,C48,$M$6:M48,M48))</f>
        <v/>
      </c>
      <c r="P48" s="27" t="str">
        <f aca="false">IF(OR($B48="",$C48="",$E48=""),"",SUMIFS($Q$6:Q47,$B$6:B47,B48,$C$6:C47,C48,$M$6:M47,M48))</f>
        <v/>
      </c>
      <c r="Q48" s="27" t="str">
        <f aca="false">IF(OR($B48="",$C48="",$E48=""),"",IFERROR(CHOOSE(MATCH(INDEX('Section Master'!$H$5:$H$29,MATCH($C48,'Section Master'!$A$5:$A$29,0)),{"Single+Aggregate","Aggregate","Per payment","Excess over","None"},0),IF(O48&gt;INDEX('Section Master'!$J$5:$J$29,MATCH($C48,'Section Master'!$A$5:$A$29,0)),O48-P48,IF(E48&gt;INDEX('Section Master'!$I$5:$I$29,MATCH($C48,'Section Master'!$A$5:$A$29,0)),E48,0)),IF(O48&gt;INDEX('Section Master'!$J$5:$J$29,MATCH($C48,'Section Master'!$A$5:$A$29,0)),O48-P48,0),IF(E48&gt;INDEX('Section Master'!$I$5:$I$29,MATCH($C48,'Section Master'!$A$5:$A$29,0)),E48,0),MAX(0,O48-INDEX('Section Master'!$J$5:$J$29,MATCH($C48,'Section Master'!$A$5:$A$29,0)))-P48,E48),0))</f>
        <v/>
      </c>
      <c r="R48" s="28" t="str">
        <f aca="false">IF(Q48="","",ROUND(Q48*L48,0))</f>
        <v/>
      </c>
      <c r="T48" s="29" t="str">
        <f aca="false">IF(A48="","",IF(MONTH(A48)=3,DATE(YEAR(A48),4,30),DATE(YEAR(A48),MONTH(A48)+1,7)))</f>
        <v/>
      </c>
      <c r="U48" s="26" t="str">
        <f aca="false">IF(OR(R48="",F48=""),"",IF(R48=0,0,IF(F48&gt;T48,(YEAR(F48)-YEAR(A48))*12+MONTH(F48)-MONTH(A48)+1,0)))</f>
        <v/>
      </c>
      <c r="V48" s="30" t="str">
        <f aca="false">IF(U48="","",ROUND(R48*Summary!$C$7*U48,0))</f>
        <v/>
      </c>
      <c r="W48" s="21" t="str">
        <f aca="false">IF(OR($B48="",$C48="",$E48=""),"",IF(R48=0,"No TDS yet",IF(F48="",IF(Summary!$C$6&gt;T48,"Overdue","Pending"),IF(F48&gt;T48,"Deposited late","Deposited"))))</f>
        <v/>
      </c>
      <c r="X48" s="31" t="str">
        <f aca="false">IF(B48="","",IF(OR(ISNA(MATCH($B48,Deductees!$A$5:$A$304,0)),ISNA(MATCH($C48,'Section Master'!$A$5:$A$29,0)),E48=""),1,0))</f>
        <v/>
      </c>
    </row>
    <row r="49" customFormat="false" ht="15" hidden="false" customHeight="true" outlineLevel="0" collapsed="false">
      <c r="A49" s="32"/>
      <c r="B49" s="17"/>
      <c r="C49" s="17"/>
      <c r="D49" s="17"/>
      <c r="E49" s="33"/>
      <c r="F49" s="32"/>
      <c r="G49" s="17"/>
      <c r="H49" s="24" t="str">
        <f aca="false">IF($B49="","",IFERROR(INDEX(Deductees!$B$5:$B$304,MATCH($B49,Deductees!$A$5:$A$304,0))&amp;"",""))</f>
        <v/>
      </c>
      <c r="I49" s="24" t="str">
        <f aca="false">IF($B49="","",IFERROR(INDEX(Deductees!$C$5:$C$304,MATCH($B49,Deductees!$A$5:$A$304,0)),"Not in master"))</f>
        <v/>
      </c>
      <c r="J49" s="24" t="str">
        <f aca="false">IF($B49="","",IFERROR(INDEX(Deductees!$D$5:$D$304,MATCH($B49,Deductees!$A$5:$A$304,0)),"-"))</f>
        <v/>
      </c>
      <c r="K49" s="24" t="str">
        <f aca="false">IF($C49="","",IFERROR(INDEX('Section Master'!$C$5:$C$29,MATCH($C49,'Section Master'!$A$5:$A$29,0))&amp;" / "&amp;INDEX('Section Master'!$D$5:$D$29,MATCH($C49,'Section Master'!$A$5:$A$29,0)),"Code not found"))</f>
        <v/>
      </c>
      <c r="L49" s="25" t="str">
        <f aca="false">IF(OR($B49="",$C49="",$E49=""),"",IFERROR(IF(I49&lt;&gt;"Valid",MAX(INDEX('Section Master'!$F$5:$F$29,MATCH($C49,'Section Master'!$A$5:$A$29,0)),INDEX('Section Master'!$G$5:$G$29,MATCH($C49,'Section Master'!$A$5:$A$29,0))),IF(J49="Individual/HUF",INDEX('Section Master'!$E$5:$E$29,MATCH($C49,'Section Master'!$A$5:$A$29,0)),INDEX('Section Master'!$F$5:$F$29,MATCH($C49,'Section Master'!$A$5:$A$29,0)))),0))</f>
        <v/>
      </c>
      <c r="M49" s="26" t="str">
        <f aca="false">IF(A49="","",IF(MONTH(A49)&gt;=4,YEAR(A49),YEAR(A49)-1))</f>
        <v/>
      </c>
      <c r="N49" s="21" t="str">
        <f aca="false">IF(A49="","","Q"&amp;CHOOSE(MONTH(A49),4,4,4,1,1,1,2,2,2,3,3,3))</f>
        <v/>
      </c>
      <c r="O49" s="27" t="str">
        <f aca="false">IF(OR($B49="",$C49="",$E49=""),"",SUMIFS($E$6:E49,$B$6:B49,B49,$C$6:C49,C49,$M$6:M49,M49))</f>
        <v/>
      </c>
      <c r="P49" s="27" t="str">
        <f aca="false">IF(OR($B49="",$C49="",$E49=""),"",SUMIFS($Q$6:Q48,$B$6:B48,B49,$C$6:C48,C49,$M$6:M48,M49))</f>
        <v/>
      </c>
      <c r="Q49" s="27" t="str">
        <f aca="false">IF(OR($B49="",$C49="",$E49=""),"",IFERROR(CHOOSE(MATCH(INDEX('Section Master'!$H$5:$H$29,MATCH($C49,'Section Master'!$A$5:$A$29,0)),{"Single+Aggregate","Aggregate","Per payment","Excess over","None"},0),IF(O49&gt;INDEX('Section Master'!$J$5:$J$29,MATCH($C49,'Section Master'!$A$5:$A$29,0)),O49-P49,IF(E49&gt;INDEX('Section Master'!$I$5:$I$29,MATCH($C49,'Section Master'!$A$5:$A$29,0)),E49,0)),IF(O49&gt;INDEX('Section Master'!$J$5:$J$29,MATCH($C49,'Section Master'!$A$5:$A$29,0)),O49-P49,0),IF(E49&gt;INDEX('Section Master'!$I$5:$I$29,MATCH($C49,'Section Master'!$A$5:$A$29,0)),E49,0),MAX(0,O49-INDEX('Section Master'!$J$5:$J$29,MATCH($C49,'Section Master'!$A$5:$A$29,0)))-P49,E49),0))</f>
        <v/>
      </c>
      <c r="R49" s="28" t="str">
        <f aca="false">IF(Q49="","",ROUND(Q49*L49,0))</f>
        <v/>
      </c>
      <c r="T49" s="29" t="str">
        <f aca="false">IF(A49="","",IF(MONTH(A49)=3,DATE(YEAR(A49),4,30),DATE(YEAR(A49),MONTH(A49)+1,7)))</f>
        <v/>
      </c>
      <c r="U49" s="26" t="str">
        <f aca="false">IF(OR(R49="",F49=""),"",IF(R49=0,0,IF(F49&gt;T49,(YEAR(F49)-YEAR(A49))*12+MONTH(F49)-MONTH(A49)+1,0)))</f>
        <v/>
      </c>
      <c r="V49" s="30" t="str">
        <f aca="false">IF(U49="","",ROUND(R49*Summary!$C$7*U49,0))</f>
        <v/>
      </c>
      <c r="W49" s="21" t="str">
        <f aca="false">IF(OR($B49="",$C49="",$E49=""),"",IF(R49=0,"No TDS yet",IF(F49="",IF(Summary!$C$6&gt;T49,"Overdue","Pending"),IF(F49&gt;T49,"Deposited late","Deposited"))))</f>
        <v/>
      </c>
      <c r="X49" s="31" t="str">
        <f aca="false">IF(B49="","",IF(OR(ISNA(MATCH($B49,Deductees!$A$5:$A$304,0)),ISNA(MATCH($C49,'Section Master'!$A$5:$A$29,0)),E49=""),1,0))</f>
        <v/>
      </c>
    </row>
    <row r="50" customFormat="false" ht="15" hidden="false" customHeight="true" outlineLevel="0" collapsed="false">
      <c r="A50" s="32"/>
      <c r="B50" s="17"/>
      <c r="C50" s="17"/>
      <c r="D50" s="17"/>
      <c r="E50" s="33"/>
      <c r="F50" s="32"/>
      <c r="G50" s="17"/>
      <c r="H50" s="24" t="str">
        <f aca="false">IF($B50="","",IFERROR(INDEX(Deductees!$B$5:$B$304,MATCH($B50,Deductees!$A$5:$A$304,0))&amp;"",""))</f>
        <v/>
      </c>
      <c r="I50" s="24" t="str">
        <f aca="false">IF($B50="","",IFERROR(INDEX(Deductees!$C$5:$C$304,MATCH($B50,Deductees!$A$5:$A$304,0)),"Not in master"))</f>
        <v/>
      </c>
      <c r="J50" s="24" t="str">
        <f aca="false">IF($B50="","",IFERROR(INDEX(Deductees!$D$5:$D$304,MATCH($B50,Deductees!$A$5:$A$304,0)),"-"))</f>
        <v/>
      </c>
      <c r="K50" s="24" t="str">
        <f aca="false">IF($C50="","",IFERROR(INDEX('Section Master'!$C$5:$C$29,MATCH($C50,'Section Master'!$A$5:$A$29,0))&amp;" / "&amp;INDEX('Section Master'!$D$5:$D$29,MATCH($C50,'Section Master'!$A$5:$A$29,0)),"Code not found"))</f>
        <v/>
      </c>
      <c r="L50" s="25" t="str">
        <f aca="false">IF(OR($B50="",$C50="",$E50=""),"",IFERROR(IF(I50&lt;&gt;"Valid",MAX(INDEX('Section Master'!$F$5:$F$29,MATCH($C50,'Section Master'!$A$5:$A$29,0)),INDEX('Section Master'!$G$5:$G$29,MATCH($C50,'Section Master'!$A$5:$A$29,0))),IF(J50="Individual/HUF",INDEX('Section Master'!$E$5:$E$29,MATCH($C50,'Section Master'!$A$5:$A$29,0)),INDEX('Section Master'!$F$5:$F$29,MATCH($C50,'Section Master'!$A$5:$A$29,0)))),0))</f>
        <v/>
      </c>
      <c r="M50" s="26" t="str">
        <f aca="false">IF(A50="","",IF(MONTH(A50)&gt;=4,YEAR(A50),YEAR(A50)-1))</f>
        <v/>
      </c>
      <c r="N50" s="21" t="str">
        <f aca="false">IF(A50="","","Q"&amp;CHOOSE(MONTH(A50),4,4,4,1,1,1,2,2,2,3,3,3))</f>
        <v/>
      </c>
      <c r="O50" s="27" t="str">
        <f aca="false">IF(OR($B50="",$C50="",$E50=""),"",SUMIFS($E$6:E50,$B$6:B50,B50,$C$6:C50,C50,$M$6:M50,M50))</f>
        <v/>
      </c>
      <c r="P50" s="27" t="str">
        <f aca="false">IF(OR($B50="",$C50="",$E50=""),"",SUMIFS($Q$6:Q49,$B$6:B49,B50,$C$6:C49,C50,$M$6:M49,M50))</f>
        <v/>
      </c>
      <c r="Q50" s="27" t="str">
        <f aca="false">IF(OR($B50="",$C50="",$E50=""),"",IFERROR(CHOOSE(MATCH(INDEX('Section Master'!$H$5:$H$29,MATCH($C50,'Section Master'!$A$5:$A$29,0)),{"Single+Aggregate","Aggregate","Per payment","Excess over","None"},0),IF(O50&gt;INDEX('Section Master'!$J$5:$J$29,MATCH($C50,'Section Master'!$A$5:$A$29,0)),O50-P50,IF(E50&gt;INDEX('Section Master'!$I$5:$I$29,MATCH($C50,'Section Master'!$A$5:$A$29,0)),E50,0)),IF(O50&gt;INDEX('Section Master'!$J$5:$J$29,MATCH($C50,'Section Master'!$A$5:$A$29,0)),O50-P50,0),IF(E50&gt;INDEX('Section Master'!$I$5:$I$29,MATCH($C50,'Section Master'!$A$5:$A$29,0)),E50,0),MAX(0,O50-INDEX('Section Master'!$J$5:$J$29,MATCH($C50,'Section Master'!$A$5:$A$29,0)))-P50,E50),0))</f>
        <v/>
      </c>
      <c r="R50" s="28" t="str">
        <f aca="false">IF(Q50="","",ROUND(Q50*L50,0))</f>
        <v/>
      </c>
      <c r="T50" s="29" t="str">
        <f aca="false">IF(A50="","",IF(MONTH(A50)=3,DATE(YEAR(A50),4,30),DATE(YEAR(A50),MONTH(A50)+1,7)))</f>
        <v/>
      </c>
      <c r="U50" s="26" t="str">
        <f aca="false">IF(OR(R50="",F50=""),"",IF(R50=0,0,IF(F50&gt;T50,(YEAR(F50)-YEAR(A50))*12+MONTH(F50)-MONTH(A50)+1,0)))</f>
        <v/>
      </c>
      <c r="V50" s="30" t="str">
        <f aca="false">IF(U50="","",ROUND(R50*Summary!$C$7*U50,0))</f>
        <v/>
      </c>
      <c r="W50" s="21" t="str">
        <f aca="false">IF(OR($B50="",$C50="",$E50=""),"",IF(R50=0,"No TDS yet",IF(F50="",IF(Summary!$C$6&gt;T50,"Overdue","Pending"),IF(F50&gt;T50,"Deposited late","Deposited"))))</f>
        <v/>
      </c>
      <c r="X50" s="31" t="str">
        <f aca="false">IF(B50="","",IF(OR(ISNA(MATCH($B50,Deductees!$A$5:$A$304,0)),ISNA(MATCH($C50,'Section Master'!$A$5:$A$29,0)),E50=""),1,0))</f>
        <v/>
      </c>
    </row>
    <row r="51" customFormat="false" ht="15" hidden="false" customHeight="true" outlineLevel="0" collapsed="false">
      <c r="A51" s="32"/>
      <c r="B51" s="17"/>
      <c r="C51" s="17"/>
      <c r="D51" s="17"/>
      <c r="E51" s="33"/>
      <c r="F51" s="32"/>
      <c r="G51" s="17"/>
      <c r="H51" s="24" t="str">
        <f aca="false">IF($B51="","",IFERROR(INDEX(Deductees!$B$5:$B$304,MATCH($B51,Deductees!$A$5:$A$304,0))&amp;"",""))</f>
        <v/>
      </c>
      <c r="I51" s="24" t="str">
        <f aca="false">IF($B51="","",IFERROR(INDEX(Deductees!$C$5:$C$304,MATCH($B51,Deductees!$A$5:$A$304,0)),"Not in master"))</f>
        <v/>
      </c>
      <c r="J51" s="24" t="str">
        <f aca="false">IF($B51="","",IFERROR(INDEX(Deductees!$D$5:$D$304,MATCH($B51,Deductees!$A$5:$A$304,0)),"-"))</f>
        <v/>
      </c>
      <c r="K51" s="24" t="str">
        <f aca="false">IF($C51="","",IFERROR(INDEX('Section Master'!$C$5:$C$29,MATCH($C51,'Section Master'!$A$5:$A$29,0))&amp;" / "&amp;INDEX('Section Master'!$D$5:$D$29,MATCH($C51,'Section Master'!$A$5:$A$29,0)),"Code not found"))</f>
        <v/>
      </c>
      <c r="L51" s="25" t="str">
        <f aca="false">IF(OR($B51="",$C51="",$E51=""),"",IFERROR(IF(I51&lt;&gt;"Valid",MAX(INDEX('Section Master'!$F$5:$F$29,MATCH($C51,'Section Master'!$A$5:$A$29,0)),INDEX('Section Master'!$G$5:$G$29,MATCH($C51,'Section Master'!$A$5:$A$29,0))),IF(J51="Individual/HUF",INDEX('Section Master'!$E$5:$E$29,MATCH($C51,'Section Master'!$A$5:$A$29,0)),INDEX('Section Master'!$F$5:$F$29,MATCH($C51,'Section Master'!$A$5:$A$29,0)))),0))</f>
        <v/>
      </c>
      <c r="M51" s="26" t="str">
        <f aca="false">IF(A51="","",IF(MONTH(A51)&gt;=4,YEAR(A51),YEAR(A51)-1))</f>
        <v/>
      </c>
      <c r="N51" s="21" t="str">
        <f aca="false">IF(A51="","","Q"&amp;CHOOSE(MONTH(A51),4,4,4,1,1,1,2,2,2,3,3,3))</f>
        <v/>
      </c>
      <c r="O51" s="27" t="str">
        <f aca="false">IF(OR($B51="",$C51="",$E51=""),"",SUMIFS($E$6:E51,$B$6:B51,B51,$C$6:C51,C51,$M$6:M51,M51))</f>
        <v/>
      </c>
      <c r="P51" s="27" t="str">
        <f aca="false">IF(OR($B51="",$C51="",$E51=""),"",SUMIFS($Q$6:Q50,$B$6:B50,B51,$C$6:C50,C51,$M$6:M50,M51))</f>
        <v/>
      </c>
      <c r="Q51" s="27" t="str">
        <f aca="false">IF(OR($B51="",$C51="",$E51=""),"",IFERROR(CHOOSE(MATCH(INDEX('Section Master'!$H$5:$H$29,MATCH($C51,'Section Master'!$A$5:$A$29,0)),{"Single+Aggregate","Aggregate","Per payment","Excess over","None"},0),IF(O51&gt;INDEX('Section Master'!$J$5:$J$29,MATCH($C51,'Section Master'!$A$5:$A$29,0)),O51-P51,IF(E51&gt;INDEX('Section Master'!$I$5:$I$29,MATCH($C51,'Section Master'!$A$5:$A$29,0)),E51,0)),IF(O51&gt;INDEX('Section Master'!$J$5:$J$29,MATCH($C51,'Section Master'!$A$5:$A$29,0)),O51-P51,0),IF(E51&gt;INDEX('Section Master'!$I$5:$I$29,MATCH($C51,'Section Master'!$A$5:$A$29,0)),E51,0),MAX(0,O51-INDEX('Section Master'!$J$5:$J$29,MATCH($C51,'Section Master'!$A$5:$A$29,0)))-P51,E51),0))</f>
        <v/>
      </c>
      <c r="R51" s="28" t="str">
        <f aca="false">IF(Q51="","",ROUND(Q51*L51,0))</f>
        <v/>
      </c>
      <c r="T51" s="29" t="str">
        <f aca="false">IF(A51="","",IF(MONTH(A51)=3,DATE(YEAR(A51),4,30),DATE(YEAR(A51),MONTH(A51)+1,7)))</f>
        <v/>
      </c>
      <c r="U51" s="26" t="str">
        <f aca="false">IF(OR(R51="",F51=""),"",IF(R51=0,0,IF(F51&gt;T51,(YEAR(F51)-YEAR(A51))*12+MONTH(F51)-MONTH(A51)+1,0)))</f>
        <v/>
      </c>
      <c r="V51" s="30" t="str">
        <f aca="false">IF(U51="","",ROUND(R51*Summary!$C$7*U51,0))</f>
        <v/>
      </c>
      <c r="W51" s="21" t="str">
        <f aca="false">IF(OR($B51="",$C51="",$E51=""),"",IF(R51=0,"No TDS yet",IF(F51="",IF(Summary!$C$6&gt;T51,"Overdue","Pending"),IF(F51&gt;T51,"Deposited late","Deposited"))))</f>
        <v/>
      </c>
      <c r="X51" s="31" t="str">
        <f aca="false">IF(B51="","",IF(OR(ISNA(MATCH($B51,Deductees!$A$5:$A$304,0)),ISNA(MATCH($C51,'Section Master'!$A$5:$A$29,0)),E51=""),1,0))</f>
        <v/>
      </c>
    </row>
    <row r="52" customFormat="false" ht="15" hidden="false" customHeight="true" outlineLevel="0" collapsed="false">
      <c r="A52" s="32"/>
      <c r="B52" s="17"/>
      <c r="C52" s="17"/>
      <c r="D52" s="17"/>
      <c r="E52" s="33"/>
      <c r="F52" s="32"/>
      <c r="G52" s="17"/>
      <c r="H52" s="24" t="str">
        <f aca="false">IF($B52="","",IFERROR(INDEX(Deductees!$B$5:$B$304,MATCH($B52,Deductees!$A$5:$A$304,0))&amp;"",""))</f>
        <v/>
      </c>
      <c r="I52" s="24" t="str">
        <f aca="false">IF($B52="","",IFERROR(INDEX(Deductees!$C$5:$C$304,MATCH($B52,Deductees!$A$5:$A$304,0)),"Not in master"))</f>
        <v/>
      </c>
      <c r="J52" s="24" t="str">
        <f aca="false">IF($B52="","",IFERROR(INDEX(Deductees!$D$5:$D$304,MATCH($B52,Deductees!$A$5:$A$304,0)),"-"))</f>
        <v/>
      </c>
      <c r="K52" s="24" t="str">
        <f aca="false">IF($C52="","",IFERROR(INDEX('Section Master'!$C$5:$C$29,MATCH($C52,'Section Master'!$A$5:$A$29,0))&amp;" / "&amp;INDEX('Section Master'!$D$5:$D$29,MATCH($C52,'Section Master'!$A$5:$A$29,0)),"Code not found"))</f>
        <v/>
      </c>
      <c r="L52" s="25" t="str">
        <f aca="false">IF(OR($B52="",$C52="",$E52=""),"",IFERROR(IF(I52&lt;&gt;"Valid",MAX(INDEX('Section Master'!$F$5:$F$29,MATCH($C52,'Section Master'!$A$5:$A$29,0)),INDEX('Section Master'!$G$5:$G$29,MATCH($C52,'Section Master'!$A$5:$A$29,0))),IF(J52="Individual/HUF",INDEX('Section Master'!$E$5:$E$29,MATCH($C52,'Section Master'!$A$5:$A$29,0)),INDEX('Section Master'!$F$5:$F$29,MATCH($C52,'Section Master'!$A$5:$A$29,0)))),0))</f>
        <v/>
      </c>
      <c r="M52" s="26" t="str">
        <f aca="false">IF(A52="","",IF(MONTH(A52)&gt;=4,YEAR(A52),YEAR(A52)-1))</f>
        <v/>
      </c>
      <c r="N52" s="21" t="str">
        <f aca="false">IF(A52="","","Q"&amp;CHOOSE(MONTH(A52),4,4,4,1,1,1,2,2,2,3,3,3))</f>
        <v/>
      </c>
      <c r="O52" s="27" t="str">
        <f aca="false">IF(OR($B52="",$C52="",$E52=""),"",SUMIFS($E$6:E52,$B$6:B52,B52,$C$6:C52,C52,$M$6:M52,M52))</f>
        <v/>
      </c>
      <c r="P52" s="27" t="str">
        <f aca="false">IF(OR($B52="",$C52="",$E52=""),"",SUMIFS($Q$6:Q51,$B$6:B51,B52,$C$6:C51,C52,$M$6:M51,M52))</f>
        <v/>
      </c>
      <c r="Q52" s="27" t="str">
        <f aca="false">IF(OR($B52="",$C52="",$E52=""),"",IFERROR(CHOOSE(MATCH(INDEX('Section Master'!$H$5:$H$29,MATCH($C52,'Section Master'!$A$5:$A$29,0)),{"Single+Aggregate","Aggregate","Per payment","Excess over","None"},0),IF(O52&gt;INDEX('Section Master'!$J$5:$J$29,MATCH($C52,'Section Master'!$A$5:$A$29,0)),O52-P52,IF(E52&gt;INDEX('Section Master'!$I$5:$I$29,MATCH($C52,'Section Master'!$A$5:$A$29,0)),E52,0)),IF(O52&gt;INDEX('Section Master'!$J$5:$J$29,MATCH($C52,'Section Master'!$A$5:$A$29,0)),O52-P52,0),IF(E52&gt;INDEX('Section Master'!$I$5:$I$29,MATCH($C52,'Section Master'!$A$5:$A$29,0)),E52,0),MAX(0,O52-INDEX('Section Master'!$J$5:$J$29,MATCH($C52,'Section Master'!$A$5:$A$29,0)))-P52,E52),0))</f>
        <v/>
      </c>
      <c r="R52" s="28" t="str">
        <f aca="false">IF(Q52="","",ROUND(Q52*L52,0))</f>
        <v/>
      </c>
      <c r="T52" s="29" t="str">
        <f aca="false">IF(A52="","",IF(MONTH(A52)=3,DATE(YEAR(A52),4,30),DATE(YEAR(A52),MONTH(A52)+1,7)))</f>
        <v/>
      </c>
      <c r="U52" s="26" t="str">
        <f aca="false">IF(OR(R52="",F52=""),"",IF(R52=0,0,IF(F52&gt;T52,(YEAR(F52)-YEAR(A52))*12+MONTH(F52)-MONTH(A52)+1,0)))</f>
        <v/>
      </c>
      <c r="V52" s="30" t="str">
        <f aca="false">IF(U52="","",ROUND(R52*Summary!$C$7*U52,0))</f>
        <v/>
      </c>
      <c r="W52" s="21" t="str">
        <f aca="false">IF(OR($B52="",$C52="",$E52=""),"",IF(R52=0,"No TDS yet",IF(F52="",IF(Summary!$C$6&gt;T52,"Overdue","Pending"),IF(F52&gt;T52,"Deposited late","Deposited"))))</f>
        <v/>
      </c>
      <c r="X52" s="31" t="str">
        <f aca="false">IF(B52="","",IF(OR(ISNA(MATCH($B52,Deductees!$A$5:$A$304,0)),ISNA(MATCH($C52,'Section Master'!$A$5:$A$29,0)),E52=""),1,0))</f>
        <v/>
      </c>
    </row>
    <row r="53" customFormat="false" ht="15" hidden="false" customHeight="true" outlineLevel="0" collapsed="false">
      <c r="A53" s="32"/>
      <c r="B53" s="17"/>
      <c r="C53" s="17"/>
      <c r="D53" s="17"/>
      <c r="E53" s="33"/>
      <c r="F53" s="32"/>
      <c r="G53" s="17"/>
      <c r="H53" s="24" t="str">
        <f aca="false">IF($B53="","",IFERROR(INDEX(Deductees!$B$5:$B$304,MATCH($B53,Deductees!$A$5:$A$304,0))&amp;"",""))</f>
        <v/>
      </c>
      <c r="I53" s="24" t="str">
        <f aca="false">IF($B53="","",IFERROR(INDEX(Deductees!$C$5:$C$304,MATCH($B53,Deductees!$A$5:$A$304,0)),"Not in master"))</f>
        <v/>
      </c>
      <c r="J53" s="24" t="str">
        <f aca="false">IF($B53="","",IFERROR(INDEX(Deductees!$D$5:$D$304,MATCH($B53,Deductees!$A$5:$A$304,0)),"-"))</f>
        <v/>
      </c>
      <c r="K53" s="24" t="str">
        <f aca="false">IF($C53="","",IFERROR(INDEX('Section Master'!$C$5:$C$29,MATCH($C53,'Section Master'!$A$5:$A$29,0))&amp;" / "&amp;INDEX('Section Master'!$D$5:$D$29,MATCH($C53,'Section Master'!$A$5:$A$29,0)),"Code not found"))</f>
        <v/>
      </c>
      <c r="L53" s="25" t="str">
        <f aca="false">IF(OR($B53="",$C53="",$E53=""),"",IFERROR(IF(I53&lt;&gt;"Valid",MAX(INDEX('Section Master'!$F$5:$F$29,MATCH($C53,'Section Master'!$A$5:$A$29,0)),INDEX('Section Master'!$G$5:$G$29,MATCH($C53,'Section Master'!$A$5:$A$29,0))),IF(J53="Individual/HUF",INDEX('Section Master'!$E$5:$E$29,MATCH($C53,'Section Master'!$A$5:$A$29,0)),INDEX('Section Master'!$F$5:$F$29,MATCH($C53,'Section Master'!$A$5:$A$29,0)))),0))</f>
        <v/>
      </c>
      <c r="M53" s="26" t="str">
        <f aca="false">IF(A53="","",IF(MONTH(A53)&gt;=4,YEAR(A53),YEAR(A53)-1))</f>
        <v/>
      </c>
      <c r="N53" s="21" t="str">
        <f aca="false">IF(A53="","","Q"&amp;CHOOSE(MONTH(A53),4,4,4,1,1,1,2,2,2,3,3,3))</f>
        <v/>
      </c>
      <c r="O53" s="27" t="str">
        <f aca="false">IF(OR($B53="",$C53="",$E53=""),"",SUMIFS($E$6:E53,$B$6:B53,B53,$C$6:C53,C53,$M$6:M53,M53))</f>
        <v/>
      </c>
      <c r="P53" s="27" t="str">
        <f aca="false">IF(OR($B53="",$C53="",$E53=""),"",SUMIFS($Q$6:Q52,$B$6:B52,B53,$C$6:C52,C53,$M$6:M52,M53))</f>
        <v/>
      </c>
      <c r="Q53" s="27" t="str">
        <f aca="false">IF(OR($B53="",$C53="",$E53=""),"",IFERROR(CHOOSE(MATCH(INDEX('Section Master'!$H$5:$H$29,MATCH($C53,'Section Master'!$A$5:$A$29,0)),{"Single+Aggregate","Aggregate","Per payment","Excess over","None"},0),IF(O53&gt;INDEX('Section Master'!$J$5:$J$29,MATCH($C53,'Section Master'!$A$5:$A$29,0)),O53-P53,IF(E53&gt;INDEX('Section Master'!$I$5:$I$29,MATCH($C53,'Section Master'!$A$5:$A$29,0)),E53,0)),IF(O53&gt;INDEX('Section Master'!$J$5:$J$29,MATCH($C53,'Section Master'!$A$5:$A$29,0)),O53-P53,0),IF(E53&gt;INDEX('Section Master'!$I$5:$I$29,MATCH($C53,'Section Master'!$A$5:$A$29,0)),E53,0),MAX(0,O53-INDEX('Section Master'!$J$5:$J$29,MATCH($C53,'Section Master'!$A$5:$A$29,0)))-P53,E53),0))</f>
        <v/>
      </c>
      <c r="R53" s="28" t="str">
        <f aca="false">IF(Q53="","",ROUND(Q53*L53,0))</f>
        <v/>
      </c>
      <c r="T53" s="29" t="str">
        <f aca="false">IF(A53="","",IF(MONTH(A53)=3,DATE(YEAR(A53),4,30),DATE(YEAR(A53),MONTH(A53)+1,7)))</f>
        <v/>
      </c>
      <c r="U53" s="26" t="str">
        <f aca="false">IF(OR(R53="",F53=""),"",IF(R53=0,0,IF(F53&gt;T53,(YEAR(F53)-YEAR(A53))*12+MONTH(F53)-MONTH(A53)+1,0)))</f>
        <v/>
      </c>
      <c r="V53" s="30" t="str">
        <f aca="false">IF(U53="","",ROUND(R53*Summary!$C$7*U53,0))</f>
        <v/>
      </c>
      <c r="W53" s="21" t="str">
        <f aca="false">IF(OR($B53="",$C53="",$E53=""),"",IF(R53=0,"No TDS yet",IF(F53="",IF(Summary!$C$6&gt;T53,"Overdue","Pending"),IF(F53&gt;T53,"Deposited late","Deposited"))))</f>
        <v/>
      </c>
      <c r="X53" s="31" t="str">
        <f aca="false">IF(B53="","",IF(OR(ISNA(MATCH($B53,Deductees!$A$5:$A$304,0)),ISNA(MATCH($C53,'Section Master'!$A$5:$A$29,0)),E53=""),1,0))</f>
        <v/>
      </c>
    </row>
    <row r="54" customFormat="false" ht="15" hidden="false" customHeight="true" outlineLevel="0" collapsed="false">
      <c r="A54" s="32"/>
      <c r="B54" s="17"/>
      <c r="C54" s="17"/>
      <c r="D54" s="17"/>
      <c r="E54" s="33"/>
      <c r="F54" s="32"/>
      <c r="G54" s="17"/>
      <c r="H54" s="24" t="str">
        <f aca="false">IF($B54="","",IFERROR(INDEX(Deductees!$B$5:$B$304,MATCH($B54,Deductees!$A$5:$A$304,0))&amp;"",""))</f>
        <v/>
      </c>
      <c r="I54" s="24" t="str">
        <f aca="false">IF($B54="","",IFERROR(INDEX(Deductees!$C$5:$C$304,MATCH($B54,Deductees!$A$5:$A$304,0)),"Not in master"))</f>
        <v/>
      </c>
      <c r="J54" s="24" t="str">
        <f aca="false">IF($B54="","",IFERROR(INDEX(Deductees!$D$5:$D$304,MATCH($B54,Deductees!$A$5:$A$304,0)),"-"))</f>
        <v/>
      </c>
      <c r="K54" s="24" t="str">
        <f aca="false">IF($C54="","",IFERROR(INDEX('Section Master'!$C$5:$C$29,MATCH($C54,'Section Master'!$A$5:$A$29,0))&amp;" / "&amp;INDEX('Section Master'!$D$5:$D$29,MATCH($C54,'Section Master'!$A$5:$A$29,0)),"Code not found"))</f>
        <v/>
      </c>
      <c r="L54" s="25" t="str">
        <f aca="false">IF(OR($B54="",$C54="",$E54=""),"",IFERROR(IF(I54&lt;&gt;"Valid",MAX(INDEX('Section Master'!$F$5:$F$29,MATCH($C54,'Section Master'!$A$5:$A$29,0)),INDEX('Section Master'!$G$5:$G$29,MATCH($C54,'Section Master'!$A$5:$A$29,0))),IF(J54="Individual/HUF",INDEX('Section Master'!$E$5:$E$29,MATCH($C54,'Section Master'!$A$5:$A$29,0)),INDEX('Section Master'!$F$5:$F$29,MATCH($C54,'Section Master'!$A$5:$A$29,0)))),0))</f>
        <v/>
      </c>
      <c r="M54" s="26" t="str">
        <f aca="false">IF(A54="","",IF(MONTH(A54)&gt;=4,YEAR(A54),YEAR(A54)-1))</f>
        <v/>
      </c>
      <c r="N54" s="21" t="str">
        <f aca="false">IF(A54="","","Q"&amp;CHOOSE(MONTH(A54),4,4,4,1,1,1,2,2,2,3,3,3))</f>
        <v/>
      </c>
      <c r="O54" s="27" t="str">
        <f aca="false">IF(OR($B54="",$C54="",$E54=""),"",SUMIFS($E$6:E54,$B$6:B54,B54,$C$6:C54,C54,$M$6:M54,M54))</f>
        <v/>
      </c>
      <c r="P54" s="27" t="str">
        <f aca="false">IF(OR($B54="",$C54="",$E54=""),"",SUMIFS($Q$6:Q53,$B$6:B53,B54,$C$6:C53,C54,$M$6:M53,M54))</f>
        <v/>
      </c>
      <c r="Q54" s="27" t="str">
        <f aca="false">IF(OR($B54="",$C54="",$E54=""),"",IFERROR(CHOOSE(MATCH(INDEX('Section Master'!$H$5:$H$29,MATCH($C54,'Section Master'!$A$5:$A$29,0)),{"Single+Aggregate","Aggregate","Per payment","Excess over","None"},0),IF(O54&gt;INDEX('Section Master'!$J$5:$J$29,MATCH($C54,'Section Master'!$A$5:$A$29,0)),O54-P54,IF(E54&gt;INDEX('Section Master'!$I$5:$I$29,MATCH($C54,'Section Master'!$A$5:$A$29,0)),E54,0)),IF(O54&gt;INDEX('Section Master'!$J$5:$J$29,MATCH($C54,'Section Master'!$A$5:$A$29,0)),O54-P54,0),IF(E54&gt;INDEX('Section Master'!$I$5:$I$29,MATCH($C54,'Section Master'!$A$5:$A$29,0)),E54,0),MAX(0,O54-INDEX('Section Master'!$J$5:$J$29,MATCH($C54,'Section Master'!$A$5:$A$29,0)))-P54,E54),0))</f>
        <v/>
      </c>
      <c r="R54" s="28" t="str">
        <f aca="false">IF(Q54="","",ROUND(Q54*L54,0))</f>
        <v/>
      </c>
      <c r="T54" s="29" t="str">
        <f aca="false">IF(A54="","",IF(MONTH(A54)=3,DATE(YEAR(A54),4,30),DATE(YEAR(A54),MONTH(A54)+1,7)))</f>
        <v/>
      </c>
      <c r="U54" s="26" t="str">
        <f aca="false">IF(OR(R54="",F54=""),"",IF(R54=0,0,IF(F54&gt;T54,(YEAR(F54)-YEAR(A54))*12+MONTH(F54)-MONTH(A54)+1,0)))</f>
        <v/>
      </c>
      <c r="V54" s="30" t="str">
        <f aca="false">IF(U54="","",ROUND(R54*Summary!$C$7*U54,0))</f>
        <v/>
      </c>
      <c r="W54" s="21" t="str">
        <f aca="false">IF(OR($B54="",$C54="",$E54=""),"",IF(R54=0,"No TDS yet",IF(F54="",IF(Summary!$C$6&gt;T54,"Overdue","Pending"),IF(F54&gt;T54,"Deposited late","Deposited"))))</f>
        <v/>
      </c>
      <c r="X54" s="31" t="str">
        <f aca="false">IF(B54="","",IF(OR(ISNA(MATCH($B54,Deductees!$A$5:$A$304,0)),ISNA(MATCH($C54,'Section Master'!$A$5:$A$29,0)),E54=""),1,0))</f>
        <v/>
      </c>
    </row>
    <row r="55" customFormat="false" ht="15" hidden="false" customHeight="true" outlineLevel="0" collapsed="false">
      <c r="A55" s="32"/>
      <c r="B55" s="17"/>
      <c r="C55" s="17"/>
      <c r="D55" s="17"/>
      <c r="E55" s="33"/>
      <c r="F55" s="32"/>
      <c r="G55" s="17"/>
      <c r="H55" s="24" t="str">
        <f aca="false">IF($B55="","",IFERROR(INDEX(Deductees!$B$5:$B$304,MATCH($B55,Deductees!$A$5:$A$304,0))&amp;"",""))</f>
        <v/>
      </c>
      <c r="I55" s="24" t="str">
        <f aca="false">IF($B55="","",IFERROR(INDEX(Deductees!$C$5:$C$304,MATCH($B55,Deductees!$A$5:$A$304,0)),"Not in master"))</f>
        <v/>
      </c>
      <c r="J55" s="24" t="str">
        <f aca="false">IF($B55="","",IFERROR(INDEX(Deductees!$D$5:$D$304,MATCH($B55,Deductees!$A$5:$A$304,0)),"-"))</f>
        <v/>
      </c>
      <c r="K55" s="24" t="str">
        <f aca="false">IF($C55="","",IFERROR(INDEX('Section Master'!$C$5:$C$29,MATCH($C55,'Section Master'!$A$5:$A$29,0))&amp;" / "&amp;INDEX('Section Master'!$D$5:$D$29,MATCH($C55,'Section Master'!$A$5:$A$29,0)),"Code not found"))</f>
        <v/>
      </c>
      <c r="L55" s="25" t="str">
        <f aca="false">IF(OR($B55="",$C55="",$E55=""),"",IFERROR(IF(I55&lt;&gt;"Valid",MAX(INDEX('Section Master'!$F$5:$F$29,MATCH($C55,'Section Master'!$A$5:$A$29,0)),INDEX('Section Master'!$G$5:$G$29,MATCH($C55,'Section Master'!$A$5:$A$29,0))),IF(J55="Individual/HUF",INDEX('Section Master'!$E$5:$E$29,MATCH($C55,'Section Master'!$A$5:$A$29,0)),INDEX('Section Master'!$F$5:$F$29,MATCH($C55,'Section Master'!$A$5:$A$29,0)))),0))</f>
        <v/>
      </c>
      <c r="M55" s="26" t="str">
        <f aca="false">IF(A55="","",IF(MONTH(A55)&gt;=4,YEAR(A55),YEAR(A55)-1))</f>
        <v/>
      </c>
      <c r="N55" s="21" t="str">
        <f aca="false">IF(A55="","","Q"&amp;CHOOSE(MONTH(A55),4,4,4,1,1,1,2,2,2,3,3,3))</f>
        <v/>
      </c>
      <c r="O55" s="27" t="str">
        <f aca="false">IF(OR($B55="",$C55="",$E55=""),"",SUMIFS($E$6:E55,$B$6:B55,B55,$C$6:C55,C55,$M$6:M55,M55))</f>
        <v/>
      </c>
      <c r="P55" s="27" t="str">
        <f aca="false">IF(OR($B55="",$C55="",$E55=""),"",SUMIFS($Q$6:Q54,$B$6:B54,B55,$C$6:C54,C55,$M$6:M54,M55))</f>
        <v/>
      </c>
      <c r="Q55" s="27" t="str">
        <f aca="false">IF(OR($B55="",$C55="",$E55=""),"",IFERROR(CHOOSE(MATCH(INDEX('Section Master'!$H$5:$H$29,MATCH($C55,'Section Master'!$A$5:$A$29,0)),{"Single+Aggregate","Aggregate","Per payment","Excess over","None"},0),IF(O55&gt;INDEX('Section Master'!$J$5:$J$29,MATCH($C55,'Section Master'!$A$5:$A$29,0)),O55-P55,IF(E55&gt;INDEX('Section Master'!$I$5:$I$29,MATCH($C55,'Section Master'!$A$5:$A$29,0)),E55,0)),IF(O55&gt;INDEX('Section Master'!$J$5:$J$29,MATCH($C55,'Section Master'!$A$5:$A$29,0)),O55-P55,0),IF(E55&gt;INDEX('Section Master'!$I$5:$I$29,MATCH($C55,'Section Master'!$A$5:$A$29,0)),E55,0),MAX(0,O55-INDEX('Section Master'!$J$5:$J$29,MATCH($C55,'Section Master'!$A$5:$A$29,0)))-P55,E55),0))</f>
        <v/>
      </c>
      <c r="R55" s="28" t="str">
        <f aca="false">IF(Q55="","",ROUND(Q55*L55,0))</f>
        <v/>
      </c>
      <c r="T55" s="29" t="str">
        <f aca="false">IF(A55="","",IF(MONTH(A55)=3,DATE(YEAR(A55),4,30),DATE(YEAR(A55),MONTH(A55)+1,7)))</f>
        <v/>
      </c>
      <c r="U55" s="26" t="str">
        <f aca="false">IF(OR(R55="",F55=""),"",IF(R55=0,0,IF(F55&gt;T55,(YEAR(F55)-YEAR(A55))*12+MONTH(F55)-MONTH(A55)+1,0)))</f>
        <v/>
      </c>
      <c r="V55" s="30" t="str">
        <f aca="false">IF(U55="","",ROUND(R55*Summary!$C$7*U55,0))</f>
        <v/>
      </c>
      <c r="W55" s="21" t="str">
        <f aca="false">IF(OR($B55="",$C55="",$E55=""),"",IF(R55=0,"No TDS yet",IF(F55="",IF(Summary!$C$6&gt;T55,"Overdue","Pending"),IF(F55&gt;T55,"Deposited late","Deposited"))))</f>
        <v/>
      </c>
      <c r="X55" s="31" t="str">
        <f aca="false">IF(B55="","",IF(OR(ISNA(MATCH($B55,Deductees!$A$5:$A$304,0)),ISNA(MATCH($C55,'Section Master'!$A$5:$A$29,0)),E55=""),1,0))</f>
        <v/>
      </c>
    </row>
    <row r="56" customFormat="false" ht="15" hidden="false" customHeight="true" outlineLevel="0" collapsed="false">
      <c r="A56" s="32"/>
      <c r="B56" s="17"/>
      <c r="C56" s="17"/>
      <c r="D56" s="17"/>
      <c r="E56" s="33"/>
      <c r="F56" s="32"/>
      <c r="G56" s="17"/>
      <c r="H56" s="24" t="str">
        <f aca="false">IF($B56="","",IFERROR(INDEX(Deductees!$B$5:$B$304,MATCH($B56,Deductees!$A$5:$A$304,0))&amp;"",""))</f>
        <v/>
      </c>
      <c r="I56" s="24" t="str">
        <f aca="false">IF($B56="","",IFERROR(INDEX(Deductees!$C$5:$C$304,MATCH($B56,Deductees!$A$5:$A$304,0)),"Not in master"))</f>
        <v/>
      </c>
      <c r="J56" s="24" t="str">
        <f aca="false">IF($B56="","",IFERROR(INDEX(Deductees!$D$5:$D$304,MATCH($B56,Deductees!$A$5:$A$304,0)),"-"))</f>
        <v/>
      </c>
      <c r="K56" s="24" t="str">
        <f aca="false">IF($C56="","",IFERROR(INDEX('Section Master'!$C$5:$C$29,MATCH($C56,'Section Master'!$A$5:$A$29,0))&amp;" / "&amp;INDEX('Section Master'!$D$5:$D$29,MATCH($C56,'Section Master'!$A$5:$A$29,0)),"Code not found"))</f>
        <v/>
      </c>
      <c r="L56" s="25" t="str">
        <f aca="false">IF(OR($B56="",$C56="",$E56=""),"",IFERROR(IF(I56&lt;&gt;"Valid",MAX(INDEX('Section Master'!$F$5:$F$29,MATCH($C56,'Section Master'!$A$5:$A$29,0)),INDEX('Section Master'!$G$5:$G$29,MATCH($C56,'Section Master'!$A$5:$A$29,0))),IF(J56="Individual/HUF",INDEX('Section Master'!$E$5:$E$29,MATCH($C56,'Section Master'!$A$5:$A$29,0)),INDEX('Section Master'!$F$5:$F$29,MATCH($C56,'Section Master'!$A$5:$A$29,0)))),0))</f>
        <v/>
      </c>
      <c r="M56" s="26" t="str">
        <f aca="false">IF(A56="","",IF(MONTH(A56)&gt;=4,YEAR(A56),YEAR(A56)-1))</f>
        <v/>
      </c>
      <c r="N56" s="21" t="str">
        <f aca="false">IF(A56="","","Q"&amp;CHOOSE(MONTH(A56),4,4,4,1,1,1,2,2,2,3,3,3))</f>
        <v/>
      </c>
      <c r="O56" s="27" t="str">
        <f aca="false">IF(OR($B56="",$C56="",$E56=""),"",SUMIFS($E$6:E56,$B$6:B56,B56,$C$6:C56,C56,$M$6:M56,M56))</f>
        <v/>
      </c>
      <c r="P56" s="27" t="str">
        <f aca="false">IF(OR($B56="",$C56="",$E56=""),"",SUMIFS($Q$6:Q55,$B$6:B55,B56,$C$6:C55,C56,$M$6:M55,M56))</f>
        <v/>
      </c>
      <c r="Q56" s="27" t="str">
        <f aca="false">IF(OR($B56="",$C56="",$E56=""),"",IFERROR(CHOOSE(MATCH(INDEX('Section Master'!$H$5:$H$29,MATCH($C56,'Section Master'!$A$5:$A$29,0)),{"Single+Aggregate","Aggregate","Per payment","Excess over","None"},0),IF(O56&gt;INDEX('Section Master'!$J$5:$J$29,MATCH($C56,'Section Master'!$A$5:$A$29,0)),O56-P56,IF(E56&gt;INDEX('Section Master'!$I$5:$I$29,MATCH($C56,'Section Master'!$A$5:$A$29,0)),E56,0)),IF(O56&gt;INDEX('Section Master'!$J$5:$J$29,MATCH($C56,'Section Master'!$A$5:$A$29,0)),O56-P56,0),IF(E56&gt;INDEX('Section Master'!$I$5:$I$29,MATCH($C56,'Section Master'!$A$5:$A$29,0)),E56,0),MAX(0,O56-INDEX('Section Master'!$J$5:$J$29,MATCH($C56,'Section Master'!$A$5:$A$29,0)))-P56,E56),0))</f>
        <v/>
      </c>
      <c r="R56" s="28" t="str">
        <f aca="false">IF(Q56="","",ROUND(Q56*L56,0))</f>
        <v/>
      </c>
      <c r="T56" s="29" t="str">
        <f aca="false">IF(A56="","",IF(MONTH(A56)=3,DATE(YEAR(A56),4,30),DATE(YEAR(A56),MONTH(A56)+1,7)))</f>
        <v/>
      </c>
      <c r="U56" s="26" t="str">
        <f aca="false">IF(OR(R56="",F56=""),"",IF(R56=0,0,IF(F56&gt;T56,(YEAR(F56)-YEAR(A56))*12+MONTH(F56)-MONTH(A56)+1,0)))</f>
        <v/>
      </c>
      <c r="V56" s="30" t="str">
        <f aca="false">IF(U56="","",ROUND(R56*Summary!$C$7*U56,0))</f>
        <v/>
      </c>
      <c r="W56" s="21" t="str">
        <f aca="false">IF(OR($B56="",$C56="",$E56=""),"",IF(R56=0,"No TDS yet",IF(F56="",IF(Summary!$C$6&gt;T56,"Overdue","Pending"),IF(F56&gt;T56,"Deposited late","Deposited"))))</f>
        <v/>
      </c>
      <c r="X56" s="31" t="str">
        <f aca="false">IF(B56="","",IF(OR(ISNA(MATCH($B56,Deductees!$A$5:$A$304,0)),ISNA(MATCH($C56,'Section Master'!$A$5:$A$29,0)),E56=""),1,0))</f>
        <v/>
      </c>
    </row>
    <row r="57" customFormat="false" ht="15" hidden="false" customHeight="true" outlineLevel="0" collapsed="false">
      <c r="A57" s="32"/>
      <c r="B57" s="17"/>
      <c r="C57" s="17"/>
      <c r="D57" s="17"/>
      <c r="E57" s="33"/>
      <c r="F57" s="32"/>
      <c r="G57" s="17"/>
      <c r="H57" s="24" t="str">
        <f aca="false">IF($B57="","",IFERROR(INDEX(Deductees!$B$5:$B$304,MATCH($B57,Deductees!$A$5:$A$304,0))&amp;"",""))</f>
        <v/>
      </c>
      <c r="I57" s="24" t="str">
        <f aca="false">IF($B57="","",IFERROR(INDEX(Deductees!$C$5:$C$304,MATCH($B57,Deductees!$A$5:$A$304,0)),"Not in master"))</f>
        <v/>
      </c>
      <c r="J57" s="24" t="str">
        <f aca="false">IF($B57="","",IFERROR(INDEX(Deductees!$D$5:$D$304,MATCH($B57,Deductees!$A$5:$A$304,0)),"-"))</f>
        <v/>
      </c>
      <c r="K57" s="24" t="str">
        <f aca="false">IF($C57="","",IFERROR(INDEX('Section Master'!$C$5:$C$29,MATCH($C57,'Section Master'!$A$5:$A$29,0))&amp;" / "&amp;INDEX('Section Master'!$D$5:$D$29,MATCH($C57,'Section Master'!$A$5:$A$29,0)),"Code not found"))</f>
        <v/>
      </c>
      <c r="L57" s="25" t="str">
        <f aca="false">IF(OR($B57="",$C57="",$E57=""),"",IFERROR(IF(I57&lt;&gt;"Valid",MAX(INDEX('Section Master'!$F$5:$F$29,MATCH($C57,'Section Master'!$A$5:$A$29,0)),INDEX('Section Master'!$G$5:$G$29,MATCH($C57,'Section Master'!$A$5:$A$29,0))),IF(J57="Individual/HUF",INDEX('Section Master'!$E$5:$E$29,MATCH($C57,'Section Master'!$A$5:$A$29,0)),INDEX('Section Master'!$F$5:$F$29,MATCH($C57,'Section Master'!$A$5:$A$29,0)))),0))</f>
        <v/>
      </c>
      <c r="M57" s="26" t="str">
        <f aca="false">IF(A57="","",IF(MONTH(A57)&gt;=4,YEAR(A57),YEAR(A57)-1))</f>
        <v/>
      </c>
      <c r="N57" s="21" t="str">
        <f aca="false">IF(A57="","","Q"&amp;CHOOSE(MONTH(A57),4,4,4,1,1,1,2,2,2,3,3,3))</f>
        <v/>
      </c>
      <c r="O57" s="27" t="str">
        <f aca="false">IF(OR($B57="",$C57="",$E57=""),"",SUMIFS($E$6:E57,$B$6:B57,B57,$C$6:C57,C57,$M$6:M57,M57))</f>
        <v/>
      </c>
      <c r="P57" s="27" t="str">
        <f aca="false">IF(OR($B57="",$C57="",$E57=""),"",SUMIFS($Q$6:Q56,$B$6:B56,B57,$C$6:C56,C57,$M$6:M56,M57))</f>
        <v/>
      </c>
      <c r="Q57" s="27" t="str">
        <f aca="false">IF(OR($B57="",$C57="",$E57=""),"",IFERROR(CHOOSE(MATCH(INDEX('Section Master'!$H$5:$H$29,MATCH($C57,'Section Master'!$A$5:$A$29,0)),{"Single+Aggregate","Aggregate","Per payment","Excess over","None"},0),IF(O57&gt;INDEX('Section Master'!$J$5:$J$29,MATCH($C57,'Section Master'!$A$5:$A$29,0)),O57-P57,IF(E57&gt;INDEX('Section Master'!$I$5:$I$29,MATCH($C57,'Section Master'!$A$5:$A$29,0)),E57,0)),IF(O57&gt;INDEX('Section Master'!$J$5:$J$29,MATCH($C57,'Section Master'!$A$5:$A$29,0)),O57-P57,0),IF(E57&gt;INDEX('Section Master'!$I$5:$I$29,MATCH($C57,'Section Master'!$A$5:$A$29,0)),E57,0),MAX(0,O57-INDEX('Section Master'!$J$5:$J$29,MATCH($C57,'Section Master'!$A$5:$A$29,0)))-P57,E57),0))</f>
        <v/>
      </c>
      <c r="R57" s="28" t="str">
        <f aca="false">IF(Q57="","",ROUND(Q57*L57,0))</f>
        <v/>
      </c>
      <c r="T57" s="29" t="str">
        <f aca="false">IF(A57="","",IF(MONTH(A57)=3,DATE(YEAR(A57),4,30),DATE(YEAR(A57),MONTH(A57)+1,7)))</f>
        <v/>
      </c>
      <c r="U57" s="26" t="str">
        <f aca="false">IF(OR(R57="",F57=""),"",IF(R57=0,0,IF(F57&gt;T57,(YEAR(F57)-YEAR(A57))*12+MONTH(F57)-MONTH(A57)+1,0)))</f>
        <v/>
      </c>
      <c r="V57" s="30" t="str">
        <f aca="false">IF(U57="","",ROUND(R57*Summary!$C$7*U57,0))</f>
        <v/>
      </c>
      <c r="W57" s="21" t="str">
        <f aca="false">IF(OR($B57="",$C57="",$E57=""),"",IF(R57=0,"No TDS yet",IF(F57="",IF(Summary!$C$6&gt;T57,"Overdue","Pending"),IF(F57&gt;T57,"Deposited late","Deposited"))))</f>
        <v/>
      </c>
      <c r="X57" s="31" t="str">
        <f aca="false">IF(B57="","",IF(OR(ISNA(MATCH($B57,Deductees!$A$5:$A$304,0)),ISNA(MATCH($C57,'Section Master'!$A$5:$A$29,0)),E57=""),1,0))</f>
        <v/>
      </c>
    </row>
    <row r="58" customFormat="false" ht="15" hidden="false" customHeight="true" outlineLevel="0" collapsed="false">
      <c r="A58" s="32"/>
      <c r="B58" s="17"/>
      <c r="C58" s="17"/>
      <c r="D58" s="17"/>
      <c r="E58" s="33"/>
      <c r="F58" s="32"/>
      <c r="G58" s="17"/>
      <c r="H58" s="24" t="str">
        <f aca="false">IF($B58="","",IFERROR(INDEX(Deductees!$B$5:$B$304,MATCH($B58,Deductees!$A$5:$A$304,0))&amp;"",""))</f>
        <v/>
      </c>
      <c r="I58" s="24" t="str">
        <f aca="false">IF($B58="","",IFERROR(INDEX(Deductees!$C$5:$C$304,MATCH($B58,Deductees!$A$5:$A$304,0)),"Not in master"))</f>
        <v/>
      </c>
      <c r="J58" s="24" t="str">
        <f aca="false">IF($B58="","",IFERROR(INDEX(Deductees!$D$5:$D$304,MATCH($B58,Deductees!$A$5:$A$304,0)),"-"))</f>
        <v/>
      </c>
      <c r="K58" s="24" t="str">
        <f aca="false">IF($C58="","",IFERROR(INDEX('Section Master'!$C$5:$C$29,MATCH($C58,'Section Master'!$A$5:$A$29,0))&amp;" / "&amp;INDEX('Section Master'!$D$5:$D$29,MATCH($C58,'Section Master'!$A$5:$A$29,0)),"Code not found"))</f>
        <v/>
      </c>
      <c r="L58" s="25" t="str">
        <f aca="false">IF(OR($B58="",$C58="",$E58=""),"",IFERROR(IF(I58&lt;&gt;"Valid",MAX(INDEX('Section Master'!$F$5:$F$29,MATCH($C58,'Section Master'!$A$5:$A$29,0)),INDEX('Section Master'!$G$5:$G$29,MATCH($C58,'Section Master'!$A$5:$A$29,0))),IF(J58="Individual/HUF",INDEX('Section Master'!$E$5:$E$29,MATCH($C58,'Section Master'!$A$5:$A$29,0)),INDEX('Section Master'!$F$5:$F$29,MATCH($C58,'Section Master'!$A$5:$A$29,0)))),0))</f>
        <v/>
      </c>
      <c r="M58" s="26" t="str">
        <f aca="false">IF(A58="","",IF(MONTH(A58)&gt;=4,YEAR(A58),YEAR(A58)-1))</f>
        <v/>
      </c>
      <c r="N58" s="21" t="str">
        <f aca="false">IF(A58="","","Q"&amp;CHOOSE(MONTH(A58),4,4,4,1,1,1,2,2,2,3,3,3))</f>
        <v/>
      </c>
      <c r="O58" s="27" t="str">
        <f aca="false">IF(OR($B58="",$C58="",$E58=""),"",SUMIFS($E$6:E58,$B$6:B58,B58,$C$6:C58,C58,$M$6:M58,M58))</f>
        <v/>
      </c>
      <c r="P58" s="27" t="str">
        <f aca="false">IF(OR($B58="",$C58="",$E58=""),"",SUMIFS($Q$6:Q57,$B$6:B57,B58,$C$6:C57,C58,$M$6:M57,M58))</f>
        <v/>
      </c>
      <c r="Q58" s="27" t="str">
        <f aca="false">IF(OR($B58="",$C58="",$E58=""),"",IFERROR(CHOOSE(MATCH(INDEX('Section Master'!$H$5:$H$29,MATCH($C58,'Section Master'!$A$5:$A$29,0)),{"Single+Aggregate","Aggregate","Per payment","Excess over","None"},0),IF(O58&gt;INDEX('Section Master'!$J$5:$J$29,MATCH($C58,'Section Master'!$A$5:$A$29,0)),O58-P58,IF(E58&gt;INDEX('Section Master'!$I$5:$I$29,MATCH($C58,'Section Master'!$A$5:$A$29,0)),E58,0)),IF(O58&gt;INDEX('Section Master'!$J$5:$J$29,MATCH($C58,'Section Master'!$A$5:$A$29,0)),O58-P58,0),IF(E58&gt;INDEX('Section Master'!$I$5:$I$29,MATCH($C58,'Section Master'!$A$5:$A$29,0)),E58,0),MAX(0,O58-INDEX('Section Master'!$J$5:$J$29,MATCH($C58,'Section Master'!$A$5:$A$29,0)))-P58,E58),0))</f>
        <v/>
      </c>
      <c r="R58" s="28" t="str">
        <f aca="false">IF(Q58="","",ROUND(Q58*L58,0))</f>
        <v/>
      </c>
      <c r="T58" s="29" t="str">
        <f aca="false">IF(A58="","",IF(MONTH(A58)=3,DATE(YEAR(A58),4,30),DATE(YEAR(A58),MONTH(A58)+1,7)))</f>
        <v/>
      </c>
      <c r="U58" s="26" t="str">
        <f aca="false">IF(OR(R58="",F58=""),"",IF(R58=0,0,IF(F58&gt;T58,(YEAR(F58)-YEAR(A58))*12+MONTH(F58)-MONTH(A58)+1,0)))</f>
        <v/>
      </c>
      <c r="V58" s="30" t="str">
        <f aca="false">IF(U58="","",ROUND(R58*Summary!$C$7*U58,0))</f>
        <v/>
      </c>
      <c r="W58" s="21" t="str">
        <f aca="false">IF(OR($B58="",$C58="",$E58=""),"",IF(R58=0,"No TDS yet",IF(F58="",IF(Summary!$C$6&gt;T58,"Overdue","Pending"),IF(F58&gt;T58,"Deposited late","Deposited"))))</f>
        <v/>
      </c>
      <c r="X58" s="31" t="str">
        <f aca="false">IF(B58="","",IF(OR(ISNA(MATCH($B58,Deductees!$A$5:$A$304,0)),ISNA(MATCH($C58,'Section Master'!$A$5:$A$29,0)),E58=""),1,0))</f>
        <v/>
      </c>
    </row>
    <row r="59" customFormat="false" ht="15" hidden="false" customHeight="true" outlineLevel="0" collapsed="false">
      <c r="A59" s="32"/>
      <c r="B59" s="17"/>
      <c r="C59" s="17"/>
      <c r="D59" s="17"/>
      <c r="E59" s="33"/>
      <c r="F59" s="32"/>
      <c r="G59" s="17"/>
      <c r="H59" s="24" t="str">
        <f aca="false">IF($B59="","",IFERROR(INDEX(Deductees!$B$5:$B$304,MATCH($B59,Deductees!$A$5:$A$304,0))&amp;"",""))</f>
        <v/>
      </c>
      <c r="I59" s="24" t="str">
        <f aca="false">IF($B59="","",IFERROR(INDEX(Deductees!$C$5:$C$304,MATCH($B59,Deductees!$A$5:$A$304,0)),"Not in master"))</f>
        <v/>
      </c>
      <c r="J59" s="24" t="str">
        <f aca="false">IF($B59="","",IFERROR(INDEX(Deductees!$D$5:$D$304,MATCH($B59,Deductees!$A$5:$A$304,0)),"-"))</f>
        <v/>
      </c>
      <c r="K59" s="24" t="str">
        <f aca="false">IF($C59="","",IFERROR(INDEX('Section Master'!$C$5:$C$29,MATCH($C59,'Section Master'!$A$5:$A$29,0))&amp;" / "&amp;INDEX('Section Master'!$D$5:$D$29,MATCH($C59,'Section Master'!$A$5:$A$29,0)),"Code not found"))</f>
        <v/>
      </c>
      <c r="L59" s="25" t="str">
        <f aca="false">IF(OR($B59="",$C59="",$E59=""),"",IFERROR(IF(I59&lt;&gt;"Valid",MAX(INDEX('Section Master'!$F$5:$F$29,MATCH($C59,'Section Master'!$A$5:$A$29,0)),INDEX('Section Master'!$G$5:$G$29,MATCH($C59,'Section Master'!$A$5:$A$29,0))),IF(J59="Individual/HUF",INDEX('Section Master'!$E$5:$E$29,MATCH($C59,'Section Master'!$A$5:$A$29,0)),INDEX('Section Master'!$F$5:$F$29,MATCH($C59,'Section Master'!$A$5:$A$29,0)))),0))</f>
        <v/>
      </c>
      <c r="M59" s="26" t="str">
        <f aca="false">IF(A59="","",IF(MONTH(A59)&gt;=4,YEAR(A59),YEAR(A59)-1))</f>
        <v/>
      </c>
      <c r="N59" s="21" t="str">
        <f aca="false">IF(A59="","","Q"&amp;CHOOSE(MONTH(A59),4,4,4,1,1,1,2,2,2,3,3,3))</f>
        <v/>
      </c>
      <c r="O59" s="27" t="str">
        <f aca="false">IF(OR($B59="",$C59="",$E59=""),"",SUMIFS($E$6:E59,$B$6:B59,B59,$C$6:C59,C59,$M$6:M59,M59))</f>
        <v/>
      </c>
      <c r="P59" s="27" t="str">
        <f aca="false">IF(OR($B59="",$C59="",$E59=""),"",SUMIFS($Q$6:Q58,$B$6:B58,B59,$C$6:C58,C59,$M$6:M58,M59))</f>
        <v/>
      </c>
      <c r="Q59" s="27" t="str">
        <f aca="false">IF(OR($B59="",$C59="",$E59=""),"",IFERROR(CHOOSE(MATCH(INDEX('Section Master'!$H$5:$H$29,MATCH($C59,'Section Master'!$A$5:$A$29,0)),{"Single+Aggregate","Aggregate","Per payment","Excess over","None"},0),IF(O59&gt;INDEX('Section Master'!$J$5:$J$29,MATCH($C59,'Section Master'!$A$5:$A$29,0)),O59-P59,IF(E59&gt;INDEX('Section Master'!$I$5:$I$29,MATCH($C59,'Section Master'!$A$5:$A$29,0)),E59,0)),IF(O59&gt;INDEX('Section Master'!$J$5:$J$29,MATCH($C59,'Section Master'!$A$5:$A$29,0)),O59-P59,0),IF(E59&gt;INDEX('Section Master'!$I$5:$I$29,MATCH($C59,'Section Master'!$A$5:$A$29,0)),E59,0),MAX(0,O59-INDEX('Section Master'!$J$5:$J$29,MATCH($C59,'Section Master'!$A$5:$A$29,0)))-P59,E59),0))</f>
        <v/>
      </c>
      <c r="R59" s="28" t="str">
        <f aca="false">IF(Q59="","",ROUND(Q59*L59,0))</f>
        <v/>
      </c>
      <c r="T59" s="29" t="str">
        <f aca="false">IF(A59="","",IF(MONTH(A59)=3,DATE(YEAR(A59),4,30),DATE(YEAR(A59),MONTH(A59)+1,7)))</f>
        <v/>
      </c>
      <c r="U59" s="26" t="str">
        <f aca="false">IF(OR(R59="",F59=""),"",IF(R59=0,0,IF(F59&gt;T59,(YEAR(F59)-YEAR(A59))*12+MONTH(F59)-MONTH(A59)+1,0)))</f>
        <v/>
      </c>
      <c r="V59" s="30" t="str">
        <f aca="false">IF(U59="","",ROUND(R59*Summary!$C$7*U59,0))</f>
        <v/>
      </c>
      <c r="W59" s="21" t="str">
        <f aca="false">IF(OR($B59="",$C59="",$E59=""),"",IF(R59=0,"No TDS yet",IF(F59="",IF(Summary!$C$6&gt;T59,"Overdue","Pending"),IF(F59&gt;T59,"Deposited late","Deposited"))))</f>
        <v/>
      </c>
      <c r="X59" s="31" t="str">
        <f aca="false">IF(B59="","",IF(OR(ISNA(MATCH($B59,Deductees!$A$5:$A$304,0)),ISNA(MATCH($C59,'Section Master'!$A$5:$A$29,0)),E59=""),1,0))</f>
        <v/>
      </c>
    </row>
    <row r="60" customFormat="false" ht="15" hidden="false" customHeight="true" outlineLevel="0" collapsed="false">
      <c r="A60" s="32"/>
      <c r="B60" s="17"/>
      <c r="C60" s="17"/>
      <c r="D60" s="17"/>
      <c r="E60" s="33"/>
      <c r="F60" s="32"/>
      <c r="G60" s="17"/>
      <c r="H60" s="24" t="str">
        <f aca="false">IF($B60="","",IFERROR(INDEX(Deductees!$B$5:$B$304,MATCH($B60,Deductees!$A$5:$A$304,0))&amp;"",""))</f>
        <v/>
      </c>
      <c r="I60" s="24" t="str">
        <f aca="false">IF($B60="","",IFERROR(INDEX(Deductees!$C$5:$C$304,MATCH($B60,Deductees!$A$5:$A$304,0)),"Not in master"))</f>
        <v/>
      </c>
      <c r="J60" s="24" t="str">
        <f aca="false">IF($B60="","",IFERROR(INDEX(Deductees!$D$5:$D$304,MATCH($B60,Deductees!$A$5:$A$304,0)),"-"))</f>
        <v/>
      </c>
      <c r="K60" s="24" t="str">
        <f aca="false">IF($C60="","",IFERROR(INDEX('Section Master'!$C$5:$C$29,MATCH($C60,'Section Master'!$A$5:$A$29,0))&amp;" / "&amp;INDEX('Section Master'!$D$5:$D$29,MATCH($C60,'Section Master'!$A$5:$A$29,0)),"Code not found"))</f>
        <v/>
      </c>
      <c r="L60" s="25" t="str">
        <f aca="false">IF(OR($B60="",$C60="",$E60=""),"",IFERROR(IF(I60&lt;&gt;"Valid",MAX(INDEX('Section Master'!$F$5:$F$29,MATCH($C60,'Section Master'!$A$5:$A$29,0)),INDEX('Section Master'!$G$5:$G$29,MATCH($C60,'Section Master'!$A$5:$A$29,0))),IF(J60="Individual/HUF",INDEX('Section Master'!$E$5:$E$29,MATCH($C60,'Section Master'!$A$5:$A$29,0)),INDEX('Section Master'!$F$5:$F$29,MATCH($C60,'Section Master'!$A$5:$A$29,0)))),0))</f>
        <v/>
      </c>
      <c r="M60" s="26" t="str">
        <f aca="false">IF(A60="","",IF(MONTH(A60)&gt;=4,YEAR(A60),YEAR(A60)-1))</f>
        <v/>
      </c>
      <c r="N60" s="21" t="str">
        <f aca="false">IF(A60="","","Q"&amp;CHOOSE(MONTH(A60),4,4,4,1,1,1,2,2,2,3,3,3))</f>
        <v/>
      </c>
      <c r="O60" s="27" t="str">
        <f aca="false">IF(OR($B60="",$C60="",$E60=""),"",SUMIFS($E$6:E60,$B$6:B60,B60,$C$6:C60,C60,$M$6:M60,M60))</f>
        <v/>
      </c>
      <c r="P60" s="27" t="str">
        <f aca="false">IF(OR($B60="",$C60="",$E60=""),"",SUMIFS($Q$6:Q59,$B$6:B59,B60,$C$6:C59,C60,$M$6:M59,M60))</f>
        <v/>
      </c>
      <c r="Q60" s="27" t="str">
        <f aca="false">IF(OR($B60="",$C60="",$E60=""),"",IFERROR(CHOOSE(MATCH(INDEX('Section Master'!$H$5:$H$29,MATCH($C60,'Section Master'!$A$5:$A$29,0)),{"Single+Aggregate","Aggregate","Per payment","Excess over","None"},0),IF(O60&gt;INDEX('Section Master'!$J$5:$J$29,MATCH($C60,'Section Master'!$A$5:$A$29,0)),O60-P60,IF(E60&gt;INDEX('Section Master'!$I$5:$I$29,MATCH($C60,'Section Master'!$A$5:$A$29,0)),E60,0)),IF(O60&gt;INDEX('Section Master'!$J$5:$J$29,MATCH($C60,'Section Master'!$A$5:$A$29,0)),O60-P60,0),IF(E60&gt;INDEX('Section Master'!$I$5:$I$29,MATCH($C60,'Section Master'!$A$5:$A$29,0)),E60,0),MAX(0,O60-INDEX('Section Master'!$J$5:$J$29,MATCH($C60,'Section Master'!$A$5:$A$29,0)))-P60,E60),0))</f>
        <v/>
      </c>
      <c r="R60" s="28" t="str">
        <f aca="false">IF(Q60="","",ROUND(Q60*L60,0))</f>
        <v/>
      </c>
      <c r="T60" s="29" t="str">
        <f aca="false">IF(A60="","",IF(MONTH(A60)=3,DATE(YEAR(A60),4,30),DATE(YEAR(A60),MONTH(A60)+1,7)))</f>
        <v/>
      </c>
      <c r="U60" s="26" t="str">
        <f aca="false">IF(OR(R60="",F60=""),"",IF(R60=0,0,IF(F60&gt;T60,(YEAR(F60)-YEAR(A60))*12+MONTH(F60)-MONTH(A60)+1,0)))</f>
        <v/>
      </c>
      <c r="V60" s="30" t="str">
        <f aca="false">IF(U60="","",ROUND(R60*Summary!$C$7*U60,0))</f>
        <v/>
      </c>
      <c r="W60" s="21" t="str">
        <f aca="false">IF(OR($B60="",$C60="",$E60=""),"",IF(R60=0,"No TDS yet",IF(F60="",IF(Summary!$C$6&gt;T60,"Overdue","Pending"),IF(F60&gt;T60,"Deposited late","Deposited"))))</f>
        <v/>
      </c>
      <c r="X60" s="31" t="str">
        <f aca="false">IF(B60="","",IF(OR(ISNA(MATCH($B60,Deductees!$A$5:$A$304,0)),ISNA(MATCH($C60,'Section Master'!$A$5:$A$29,0)),E60=""),1,0))</f>
        <v/>
      </c>
    </row>
    <row r="61" customFormat="false" ht="15" hidden="false" customHeight="true" outlineLevel="0" collapsed="false">
      <c r="A61" s="32"/>
      <c r="B61" s="17"/>
      <c r="C61" s="17"/>
      <c r="D61" s="17"/>
      <c r="E61" s="33"/>
      <c r="F61" s="32"/>
      <c r="G61" s="17"/>
      <c r="H61" s="24" t="str">
        <f aca="false">IF($B61="","",IFERROR(INDEX(Deductees!$B$5:$B$304,MATCH($B61,Deductees!$A$5:$A$304,0))&amp;"",""))</f>
        <v/>
      </c>
      <c r="I61" s="24" t="str">
        <f aca="false">IF($B61="","",IFERROR(INDEX(Deductees!$C$5:$C$304,MATCH($B61,Deductees!$A$5:$A$304,0)),"Not in master"))</f>
        <v/>
      </c>
      <c r="J61" s="24" t="str">
        <f aca="false">IF($B61="","",IFERROR(INDEX(Deductees!$D$5:$D$304,MATCH($B61,Deductees!$A$5:$A$304,0)),"-"))</f>
        <v/>
      </c>
      <c r="K61" s="24" t="str">
        <f aca="false">IF($C61="","",IFERROR(INDEX('Section Master'!$C$5:$C$29,MATCH($C61,'Section Master'!$A$5:$A$29,0))&amp;" / "&amp;INDEX('Section Master'!$D$5:$D$29,MATCH($C61,'Section Master'!$A$5:$A$29,0)),"Code not found"))</f>
        <v/>
      </c>
      <c r="L61" s="25" t="str">
        <f aca="false">IF(OR($B61="",$C61="",$E61=""),"",IFERROR(IF(I61&lt;&gt;"Valid",MAX(INDEX('Section Master'!$F$5:$F$29,MATCH($C61,'Section Master'!$A$5:$A$29,0)),INDEX('Section Master'!$G$5:$G$29,MATCH($C61,'Section Master'!$A$5:$A$29,0))),IF(J61="Individual/HUF",INDEX('Section Master'!$E$5:$E$29,MATCH($C61,'Section Master'!$A$5:$A$29,0)),INDEX('Section Master'!$F$5:$F$29,MATCH($C61,'Section Master'!$A$5:$A$29,0)))),0))</f>
        <v/>
      </c>
      <c r="M61" s="26" t="str">
        <f aca="false">IF(A61="","",IF(MONTH(A61)&gt;=4,YEAR(A61),YEAR(A61)-1))</f>
        <v/>
      </c>
      <c r="N61" s="21" t="str">
        <f aca="false">IF(A61="","","Q"&amp;CHOOSE(MONTH(A61),4,4,4,1,1,1,2,2,2,3,3,3))</f>
        <v/>
      </c>
      <c r="O61" s="27" t="str">
        <f aca="false">IF(OR($B61="",$C61="",$E61=""),"",SUMIFS($E$6:E61,$B$6:B61,B61,$C$6:C61,C61,$M$6:M61,M61))</f>
        <v/>
      </c>
      <c r="P61" s="27" t="str">
        <f aca="false">IF(OR($B61="",$C61="",$E61=""),"",SUMIFS($Q$6:Q60,$B$6:B60,B61,$C$6:C60,C61,$M$6:M60,M61))</f>
        <v/>
      </c>
      <c r="Q61" s="27" t="str">
        <f aca="false">IF(OR($B61="",$C61="",$E61=""),"",IFERROR(CHOOSE(MATCH(INDEX('Section Master'!$H$5:$H$29,MATCH($C61,'Section Master'!$A$5:$A$29,0)),{"Single+Aggregate","Aggregate","Per payment","Excess over","None"},0),IF(O61&gt;INDEX('Section Master'!$J$5:$J$29,MATCH($C61,'Section Master'!$A$5:$A$29,0)),O61-P61,IF(E61&gt;INDEX('Section Master'!$I$5:$I$29,MATCH($C61,'Section Master'!$A$5:$A$29,0)),E61,0)),IF(O61&gt;INDEX('Section Master'!$J$5:$J$29,MATCH($C61,'Section Master'!$A$5:$A$29,0)),O61-P61,0),IF(E61&gt;INDEX('Section Master'!$I$5:$I$29,MATCH($C61,'Section Master'!$A$5:$A$29,0)),E61,0),MAX(0,O61-INDEX('Section Master'!$J$5:$J$29,MATCH($C61,'Section Master'!$A$5:$A$29,0)))-P61,E61),0))</f>
        <v/>
      </c>
      <c r="R61" s="28" t="str">
        <f aca="false">IF(Q61="","",ROUND(Q61*L61,0))</f>
        <v/>
      </c>
      <c r="T61" s="29" t="str">
        <f aca="false">IF(A61="","",IF(MONTH(A61)=3,DATE(YEAR(A61),4,30),DATE(YEAR(A61),MONTH(A61)+1,7)))</f>
        <v/>
      </c>
      <c r="U61" s="26" t="str">
        <f aca="false">IF(OR(R61="",F61=""),"",IF(R61=0,0,IF(F61&gt;T61,(YEAR(F61)-YEAR(A61))*12+MONTH(F61)-MONTH(A61)+1,0)))</f>
        <v/>
      </c>
      <c r="V61" s="30" t="str">
        <f aca="false">IF(U61="","",ROUND(R61*Summary!$C$7*U61,0))</f>
        <v/>
      </c>
      <c r="W61" s="21" t="str">
        <f aca="false">IF(OR($B61="",$C61="",$E61=""),"",IF(R61=0,"No TDS yet",IF(F61="",IF(Summary!$C$6&gt;T61,"Overdue","Pending"),IF(F61&gt;T61,"Deposited late","Deposited"))))</f>
        <v/>
      </c>
      <c r="X61" s="31" t="str">
        <f aca="false">IF(B61="","",IF(OR(ISNA(MATCH($B61,Deductees!$A$5:$A$304,0)),ISNA(MATCH($C61,'Section Master'!$A$5:$A$29,0)),E61=""),1,0))</f>
        <v/>
      </c>
    </row>
    <row r="62" customFormat="false" ht="15" hidden="false" customHeight="true" outlineLevel="0" collapsed="false">
      <c r="A62" s="32"/>
      <c r="B62" s="17"/>
      <c r="C62" s="17"/>
      <c r="D62" s="17"/>
      <c r="E62" s="33"/>
      <c r="F62" s="32"/>
      <c r="G62" s="17"/>
      <c r="H62" s="24" t="str">
        <f aca="false">IF($B62="","",IFERROR(INDEX(Deductees!$B$5:$B$304,MATCH($B62,Deductees!$A$5:$A$304,0))&amp;"",""))</f>
        <v/>
      </c>
      <c r="I62" s="24" t="str">
        <f aca="false">IF($B62="","",IFERROR(INDEX(Deductees!$C$5:$C$304,MATCH($B62,Deductees!$A$5:$A$304,0)),"Not in master"))</f>
        <v/>
      </c>
      <c r="J62" s="24" t="str">
        <f aca="false">IF($B62="","",IFERROR(INDEX(Deductees!$D$5:$D$304,MATCH($B62,Deductees!$A$5:$A$304,0)),"-"))</f>
        <v/>
      </c>
      <c r="K62" s="24" t="str">
        <f aca="false">IF($C62="","",IFERROR(INDEX('Section Master'!$C$5:$C$29,MATCH($C62,'Section Master'!$A$5:$A$29,0))&amp;" / "&amp;INDEX('Section Master'!$D$5:$D$29,MATCH($C62,'Section Master'!$A$5:$A$29,0)),"Code not found"))</f>
        <v/>
      </c>
      <c r="L62" s="25" t="str">
        <f aca="false">IF(OR($B62="",$C62="",$E62=""),"",IFERROR(IF(I62&lt;&gt;"Valid",MAX(INDEX('Section Master'!$F$5:$F$29,MATCH($C62,'Section Master'!$A$5:$A$29,0)),INDEX('Section Master'!$G$5:$G$29,MATCH($C62,'Section Master'!$A$5:$A$29,0))),IF(J62="Individual/HUF",INDEX('Section Master'!$E$5:$E$29,MATCH($C62,'Section Master'!$A$5:$A$29,0)),INDEX('Section Master'!$F$5:$F$29,MATCH($C62,'Section Master'!$A$5:$A$29,0)))),0))</f>
        <v/>
      </c>
      <c r="M62" s="26" t="str">
        <f aca="false">IF(A62="","",IF(MONTH(A62)&gt;=4,YEAR(A62),YEAR(A62)-1))</f>
        <v/>
      </c>
      <c r="N62" s="21" t="str">
        <f aca="false">IF(A62="","","Q"&amp;CHOOSE(MONTH(A62),4,4,4,1,1,1,2,2,2,3,3,3))</f>
        <v/>
      </c>
      <c r="O62" s="27" t="str">
        <f aca="false">IF(OR($B62="",$C62="",$E62=""),"",SUMIFS($E$6:E62,$B$6:B62,B62,$C$6:C62,C62,$M$6:M62,M62))</f>
        <v/>
      </c>
      <c r="P62" s="27" t="str">
        <f aca="false">IF(OR($B62="",$C62="",$E62=""),"",SUMIFS($Q$6:Q61,$B$6:B61,B62,$C$6:C61,C62,$M$6:M61,M62))</f>
        <v/>
      </c>
      <c r="Q62" s="27" t="str">
        <f aca="false">IF(OR($B62="",$C62="",$E62=""),"",IFERROR(CHOOSE(MATCH(INDEX('Section Master'!$H$5:$H$29,MATCH($C62,'Section Master'!$A$5:$A$29,0)),{"Single+Aggregate","Aggregate","Per payment","Excess over","None"},0),IF(O62&gt;INDEX('Section Master'!$J$5:$J$29,MATCH($C62,'Section Master'!$A$5:$A$29,0)),O62-P62,IF(E62&gt;INDEX('Section Master'!$I$5:$I$29,MATCH($C62,'Section Master'!$A$5:$A$29,0)),E62,0)),IF(O62&gt;INDEX('Section Master'!$J$5:$J$29,MATCH($C62,'Section Master'!$A$5:$A$29,0)),O62-P62,0),IF(E62&gt;INDEX('Section Master'!$I$5:$I$29,MATCH($C62,'Section Master'!$A$5:$A$29,0)),E62,0),MAX(0,O62-INDEX('Section Master'!$J$5:$J$29,MATCH($C62,'Section Master'!$A$5:$A$29,0)))-P62,E62),0))</f>
        <v/>
      </c>
      <c r="R62" s="28" t="str">
        <f aca="false">IF(Q62="","",ROUND(Q62*L62,0))</f>
        <v/>
      </c>
      <c r="T62" s="29" t="str">
        <f aca="false">IF(A62="","",IF(MONTH(A62)=3,DATE(YEAR(A62),4,30),DATE(YEAR(A62),MONTH(A62)+1,7)))</f>
        <v/>
      </c>
      <c r="U62" s="26" t="str">
        <f aca="false">IF(OR(R62="",F62=""),"",IF(R62=0,0,IF(F62&gt;T62,(YEAR(F62)-YEAR(A62))*12+MONTH(F62)-MONTH(A62)+1,0)))</f>
        <v/>
      </c>
      <c r="V62" s="30" t="str">
        <f aca="false">IF(U62="","",ROUND(R62*Summary!$C$7*U62,0))</f>
        <v/>
      </c>
      <c r="W62" s="21" t="str">
        <f aca="false">IF(OR($B62="",$C62="",$E62=""),"",IF(R62=0,"No TDS yet",IF(F62="",IF(Summary!$C$6&gt;T62,"Overdue","Pending"),IF(F62&gt;T62,"Deposited late","Deposited"))))</f>
        <v/>
      </c>
      <c r="X62" s="31" t="str">
        <f aca="false">IF(B62="","",IF(OR(ISNA(MATCH($B62,Deductees!$A$5:$A$304,0)),ISNA(MATCH($C62,'Section Master'!$A$5:$A$29,0)),E62=""),1,0))</f>
        <v/>
      </c>
    </row>
    <row r="63" customFormat="false" ht="15" hidden="false" customHeight="true" outlineLevel="0" collapsed="false">
      <c r="A63" s="32"/>
      <c r="B63" s="17"/>
      <c r="C63" s="17"/>
      <c r="D63" s="17"/>
      <c r="E63" s="33"/>
      <c r="F63" s="32"/>
      <c r="G63" s="17"/>
      <c r="H63" s="24" t="str">
        <f aca="false">IF($B63="","",IFERROR(INDEX(Deductees!$B$5:$B$304,MATCH($B63,Deductees!$A$5:$A$304,0))&amp;"",""))</f>
        <v/>
      </c>
      <c r="I63" s="24" t="str">
        <f aca="false">IF($B63="","",IFERROR(INDEX(Deductees!$C$5:$C$304,MATCH($B63,Deductees!$A$5:$A$304,0)),"Not in master"))</f>
        <v/>
      </c>
      <c r="J63" s="24" t="str">
        <f aca="false">IF($B63="","",IFERROR(INDEX(Deductees!$D$5:$D$304,MATCH($B63,Deductees!$A$5:$A$304,0)),"-"))</f>
        <v/>
      </c>
      <c r="K63" s="24" t="str">
        <f aca="false">IF($C63="","",IFERROR(INDEX('Section Master'!$C$5:$C$29,MATCH($C63,'Section Master'!$A$5:$A$29,0))&amp;" / "&amp;INDEX('Section Master'!$D$5:$D$29,MATCH($C63,'Section Master'!$A$5:$A$29,0)),"Code not found"))</f>
        <v/>
      </c>
      <c r="L63" s="25" t="str">
        <f aca="false">IF(OR($B63="",$C63="",$E63=""),"",IFERROR(IF(I63&lt;&gt;"Valid",MAX(INDEX('Section Master'!$F$5:$F$29,MATCH($C63,'Section Master'!$A$5:$A$29,0)),INDEX('Section Master'!$G$5:$G$29,MATCH($C63,'Section Master'!$A$5:$A$29,0))),IF(J63="Individual/HUF",INDEX('Section Master'!$E$5:$E$29,MATCH($C63,'Section Master'!$A$5:$A$29,0)),INDEX('Section Master'!$F$5:$F$29,MATCH($C63,'Section Master'!$A$5:$A$29,0)))),0))</f>
        <v/>
      </c>
      <c r="M63" s="26" t="str">
        <f aca="false">IF(A63="","",IF(MONTH(A63)&gt;=4,YEAR(A63),YEAR(A63)-1))</f>
        <v/>
      </c>
      <c r="N63" s="21" t="str">
        <f aca="false">IF(A63="","","Q"&amp;CHOOSE(MONTH(A63),4,4,4,1,1,1,2,2,2,3,3,3))</f>
        <v/>
      </c>
      <c r="O63" s="27" t="str">
        <f aca="false">IF(OR($B63="",$C63="",$E63=""),"",SUMIFS($E$6:E63,$B$6:B63,B63,$C$6:C63,C63,$M$6:M63,M63))</f>
        <v/>
      </c>
      <c r="P63" s="27" t="str">
        <f aca="false">IF(OR($B63="",$C63="",$E63=""),"",SUMIFS($Q$6:Q62,$B$6:B62,B63,$C$6:C62,C63,$M$6:M62,M63))</f>
        <v/>
      </c>
      <c r="Q63" s="27" t="str">
        <f aca="false">IF(OR($B63="",$C63="",$E63=""),"",IFERROR(CHOOSE(MATCH(INDEX('Section Master'!$H$5:$H$29,MATCH($C63,'Section Master'!$A$5:$A$29,0)),{"Single+Aggregate","Aggregate","Per payment","Excess over","None"},0),IF(O63&gt;INDEX('Section Master'!$J$5:$J$29,MATCH($C63,'Section Master'!$A$5:$A$29,0)),O63-P63,IF(E63&gt;INDEX('Section Master'!$I$5:$I$29,MATCH($C63,'Section Master'!$A$5:$A$29,0)),E63,0)),IF(O63&gt;INDEX('Section Master'!$J$5:$J$29,MATCH($C63,'Section Master'!$A$5:$A$29,0)),O63-P63,0),IF(E63&gt;INDEX('Section Master'!$I$5:$I$29,MATCH($C63,'Section Master'!$A$5:$A$29,0)),E63,0),MAX(0,O63-INDEX('Section Master'!$J$5:$J$29,MATCH($C63,'Section Master'!$A$5:$A$29,0)))-P63,E63),0))</f>
        <v/>
      </c>
      <c r="R63" s="28" t="str">
        <f aca="false">IF(Q63="","",ROUND(Q63*L63,0))</f>
        <v/>
      </c>
      <c r="T63" s="29" t="str">
        <f aca="false">IF(A63="","",IF(MONTH(A63)=3,DATE(YEAR(A63),4,30),DATE(YEAR(A63),MONTH(A63)+1,7)))</f>
        <v/>
      </c>
      <c r="U63" s="26" t="str">
        <f aca="false">IF(OR(R63="",F63=""),"",IF(R63=0,0,IF(F63&gt;T63,(YEAR(F63)-YEAR(A63))*12+MONTH(F63)-MONTH(A63)+1,0)))</f>
        <v/>
      </c>
      <c r="V63" s="30" t="str">
        <f aca="false">IF(U63="","",ROUND(R63*Summary!$C$7*U63,0))</f>
        <v/>
      </c>
      <c r="W63" s="21" t="str">
        <f aca="false">IF(OR($B63="",$C63="",$E63=""),"",IF(R63=0,"No TDS yet",IF(F63="",IF(Summary!$C$6&gt;T63,"Overdue","Pending"),IF(F63&gt;T63,"Deposited late","Deposited"))))</f>
        <v/>
      </c>
      <c r="X63" s="31" t="str">
        <f aca="false">IF(B63="","",IF(OR(ISNA(MATCH($B63,Deductees!$A$5:$A$304,0)),ISNA(MATCH($C63,'Section Master'!$A$5:$A$29,0)),E63=""),1,0))</f>
        <v/>
      </c>
    </row>
    <row r="64" customFormat="false" ht="15" hidden="false" customHeight="true" outlineLevel="0" collapsed="false">
      <c r="A64" s="32"/>
      <c r="B64" s="17"/>
      <c r="C64" s="17"/>
      <c r="D64" s="17"/>
      <c r="E64" s="33"/>
      <c r="F64" s="32"/>
      <c r="G64" s="17"/>
      <c r="H64" s="24" t="str">
        <f aca="false">IF($B64="","",IFERROR(INDEX(Deductees!$B$5:$B$304,MATCH($B64,Deductees!$A$5:$A$304,0))&amp;"",""))</f>
        <v/>
      </c>
      <c r="I64" s="24" t="str">
        <f aca="false">IF($B64="","",IFERROR(INDEX(Deductees!$C$5:$C$304,MATCH($B64,Deductees!$A$5:$A$304,0)),"Not in master"))</f>
        <v/>
      </c>
      <c r="J64" s="24" t="str">
        <f aca="false">IF($B64="","",IFERROR(INDEX(Deductees!$D$5:$D$304,MATCH($B64,Deductees!$A$5:$A$304,0)),"-"))</f>
        <v/>
      </c>
      <c r="K64" s="24" t="str">
        <f aca="false">IF($C64="","",IFERROR(INDEX('Section Master'!$C$5:$C$29,MATCH($C64,'Section Master'!$A$5:$A$29,0))&amp;" / "&amp;INDEX('Section Master'!$D$5:$D$29,MATCH($C64,'Section Master'!$A$5:$A$29,0)),"Code not found"))</f>
        <v/>
      </c>
      <c r="L64" s="25" t="str">
        <f aca="false">IF(OR($B64="",$C64="",$E64=""),"",IFERROR(IF(I64&lt;&gt;"Valid",MAX(INDEX('Section Master'!$F$5:$F$29,MATCH($C64,'Section Master'!$A$5:$A$29,0)),INDEX('Section Master'!$G$5:$G$29,MATCH($C64,'Section Master'!$A$5:$A$29,0))),IF(J64="Individual/HUF",INDEX('Section Master'!$E$5:$E$29,MATCH($C64,'Section Master'!$A$5:$A$29,0)),INDEX('Section Master'!$F$5:$F$29,MATCH($C64,'Section Master'!$A$5:$A$29,0)))),0))</f>
        <v/>
      </c>
      <c r="M64" s="26" t="str">
        <f aca="false">IF(A64="","",IF(MONTH(A64)&gt;=4,YEAR(A64),YEAR(A64)-1))</f>
        <v/>
      </c>
      <c r="N64" s="21" t="str">
        <f aca="false">IF(A64="","","Q"&amp;CHOOSE(MONTH(A64),4,4,4,1,1,1,2,2,2,3,3,3))</f>
        <v/>
      </c>
      <c r="O64" s="27" t="str">
        <f aca="false">IF(OR($B64="",$C64="",$E64=""),"",SUMIFS($E$6:E64,$B$6:B64,B64,$C$6:C64,C64,$M$6:M64,M64))</f>
        <v/>
      </c>
      <c r="P64" s="27" t="str">
        <f aca="false">IF(OR($B64="",$C64="",$E64=""),"",SUMIFS($Q$6:Q63,$B$6:B63,B64,$C$6:C63,C64,$M$6:M63,M64))</f>
        <v/>
      </c>
      <c r="Q64" s="27" t="str">
        <f aca="false">IF(OR($B64="",$C64="",$E64=""),"",IFERROR(CHOOSE(MATCH(INDEX('Section Master'!$H$5:$H$29,MATCH($C64,'Section Master'!$A$5:$A$29,0)),{"Single+Aggregate","Aggregate","Per payment","Excess over","None"},0),IF(O64&gt;INDEX('Section Master'!$J$5:$J$29,MATCH($C64,'Section Master'!$A$5:$A$29,0)),O64-P64,IF(E64&gt;INDEX('Section Master'!$I$5:$I$29,MATCH($C64,'Section Master'!$A$5:$A$29,0)),E64,0)),IF(O64&gt;INDEX('Section Master'!$J$5:$J$29,MATCH($C64,'Section Master'!$A$5:$A$29,0)),O64-P64,0),IF(E64&gt;INDEX('Section Master'!$I$5:$I$29,MATCH($C64,'Section Master'!$A$5:$A$29,0)),E64,0),MAX(0,O64-INDEX('Section Master'!$J$5:$J$29,MATCH($C64,'Section Master'!$A$5:$A$29,0)))-P64,E64),0))</f>
        <v/>
      </c>
      <c r="R64" s="28" t="str">
        <f aca="false">IF(Q64="","",ROUND(Q64*L64,0))</f>
        <v/>
      </c>
      <c r="T64" s="29" t="str">
        <f aca="false">IF(A64="","",IF(MONTH(A64)=3,DATE(YEAR(A64),4,30),DATE(YEAR(A64),MONTH(A64)+1,7)))</f>
        <v/>
      </c>
      <c r="U64" s="26" t="str">
        <f aca="false">IF(OR(R64="",F64=""),"",IF(R64=0,0,IF(F64&gt;T64,(YEAR(F64)-YEAR(A64))*12+MONTH(F64)-MONTH(A64)+1,0)))</f>
        <v/>
      </c>
      <c r="V64" s="30" t="str">
        <f aca="false">IF(U64="","",ROUND(R64*Summary!$C$7*U64,0))</f>
        <v/>
      </c>
      <c r="W64" s="21" t="str">
        <f aca="false">IF(OR($B64="",$C64="",$E64=""),"",IF(R64=0,"No TDS yet",IF(F64="",IF(Summary!$C$6&gt;T64,"Overdue","Pending"),IF(F64&gt;T64,"Deposited late","Deposited"))))</f>
        <v/>
      </c>
      <c r="X64" s="31" t="str">
        <f aca="false">IF(B64="","",IF(OR(ISNA(MATCH($B64,Deductees!$A$5:$A$304,0)),ISNA(MATCH($C64,'Section Master'!$A$5:$A$29,0)),E64=""),1,0))</f>
        <v/>
      </c>
    </row>
    <row r="65" customFormat="false" ht="15" hidden="false" customHeight="true" outlineLevel="0" collapsed="false">
      <c r="A65" s="32"/>
      <c r="B65" s="17"/>
      <c r="C65" s="17"/>
      <c r="D65" s="17"/>
      <c r="E65" s="33"/>
      <c r="F65" s="32"/>
      <c r="G65" s="17"/>
      <c r="H65" s="24" t="str">
        <f aca="false">IF($B65="","",IFERROR(INDEX(Deductees!$B$5:$B$304,MATCH($B65,Deductees!$A$5:$A$304,0))&amp;"",""))</f>
        <v/>
      </c>
      <c r="I65" s="24" t="str">
        <f aca="false">IF($B65="","",IFERROR(INDEX(Deductees!$C$5:$C$304,MATCH($B65,Deductees!$A$5:$A$304,0)),"Not in master"))</f>
        <v/>
      </c>
      <c r="J65" s="24" t="str">
        <f aca="false">IF($B65="","",IFERROR(INDEX(Deductees!$D$5:$D$304,MATCH($B65,Deductees!$A$5:$A$304,0)),"-"))</f>
        <v/>
      </c>
      <c r="K65" s="24" t="str">
        <f aca="false">IF($C65="","",IFERROR(INDEX('Section Master'!$C$5:$C$29,MATCH($C65,'Section Master'!$A$5:$A$29,0))&amp;" / "&amp;INDEX('Section Master'!$D$5:$D$29,MATCH($C65,'Section Master'!$A$5:$A$29,0)),"Code not found"))</f>
        <v/>
      </c>
      <c r="L65" s="25" t="str">
        <f aca="false">IF(OR($B65="",$C65="",$E65=""),"",IFERROR(IF(I65&lt;&gt;"Valid",MAX(INDEX('Section Master'!$F$5:$F$29,MATCH($C65,'Section Master'!$A$5:$A$29,0)),INDEX('Section Master'!$G$5:$G$29,MATCH($C65,'Section Master'!$A$5:$A$29,0))),IF(J65="Individual/HUF",INDEX('Section Master'!$E$5:$E$29,MATCH($C65,'Section Master'!$A$5:$A$29,0)),INDEX('Section Master'!$F$5:$F$29,MATCH($C65,'Section Master'!$A$5:$A$29,0)))),0))</f>
        <v/>
      </c>
      <c r="M65" s="26" t="str">
        <f aca="false">IF(A65="","",IF(MONTH(A65)&gt;=4,YEAR(A65),YEAR(A65)-1))</f>
        <v/>
      </c>
      <c r="N65" s="21" t="str">
        <f aca="false">IF(A65="","","Q"&amp;CHOOSE(MONTH(A65),4,4,4,1,1,1,2,2,2,3,3,3))</f>
        <v/>
      </c>
      <c r="O65" s="27" t="str">
        <f aca="false">IF(OR($B65="",$C65="",$E65=""),"",SUMIFS($E$6:E65,$B$6:B65,B65,$C$6:C65,C65,$M$6:M65,M65))</f>
        <v/>
      </c>
      <c r="P65" s="27" t="str">
        <f aca="false">IF(OR($B65="",$C65="",$E65=""),"",SUMIFS($Q$6:Q64,$B$6:B64,B65,$C$6:C64,C65,$M$6:M64,M65))</f>
        <v/>
      </c>
      <c r="Q65" s="27" t="str">
        <f aca="false">IF(OR($B65="",$C65="",$E65=""),"",IFERROR(CHOOSE(MATCH(INDEX('Section Master'!$H$5:$H$29,MATCH($C65,'Section Master'!$A$5:$A$29,0)),{"Single+Aggregate","Aggregate","Per payment","Excess over","None"},0),IF(O65&gt;INDEX('Section Master'!$J$5:$J$29,MATCH($C65,'Section Master'!$A$5:$A$29,0)),O65-P65,IF(E65&gt;INDEX('Section Master'!$I$5:$I$29,MATCH($C65,'Section Master'!$A$5:$A$29,0)),E65,0)),IF(O65&gt;INDEX('Section Master'!$J$5:$J$29,MATCH($C65,'Section Master'!$A$5:$A$29,0)),O65-P65,0),IF(E65&gt;INDEX('Section Master'!$I$5:$I$29,MATCH($C65,'Section Master'!$A$5:$A$29,0)),E65,0),MAX(0,O65-INDEX('Section Master'!$J$5:$J$29,MATCH($C65,'Section Master'!$A$5:$A$29,0)))-P65,E65),0))</f>
        <v/>
      </c>
      <c r="R65" s="28" t="str">
        <f aca="false">IF(Q65="","",ROUND(Q65*L65,0))</f>
        <v/>
      </c>
      <c r="T65" s="29" t="str">
        <f aca="false">IF(A65="","",IF(MONTH(A65)=3,DATE(YEAR(A65),4,30),DATE(YEAR(A65),MONTH(A65)+1,7)))</f>
        <v/>
      </c>
      <c r="U65" s="26" t="str">
        <f aca="false">IF(OR(R65="",F65=""),"",IF(R65=0,0,IF(F65&gt;T65,(YEAR(F65)-YEAR(A65))*12+MONTH(F65)-MONTH(A65)+1,0)))</f>
        <v/>
      </c>
      <c r="V65" s="30" t="str">
        <f aca="false">IF(U65="","",ROUND(R65*Summary!$C$7*U65,0))</f>
        <v/>
      </c>
      <c r="W65" s="21" t="str">
        <f aca="false">IF(OR($B65="",$C65="",$E65=""),"",IF(R65=0,"No TDS yet",IF(F65="",IF(Summary!$C$6&gt;T65,"Overdue","Pending"),IF(F65&gt;T65,"Deposited late","Deposited"))))</f>
        <v/>
      </c>
      <c r="X65" s="31" t="str">
        <f aca="false">IF(B65="","",IF(OR(ISNA(MATCH($B65,Deductees!$A$5:$A$304,0)),ISNA(MATCH($C65,'Section Master'!$A$5:$A$29,0)),E65=""),1,0))</f>
        <v/>
      </c>
    </row>
    <row r="66" customFormat="false" ht="15" hidden="false" customHeight="true" outlineLevel="0" collapsed="false">
      <c r="A66" s="32"/>
      <c r="B66" s="17"/>
      <c r="C66" s="17"/>
      <c r="D66" s="17"/>
      <c r="E66" s="33"/>
      <c r="F66" s="32"/>
      <c r="G66" s="17"/>
      <c r="H66" s="24" t="str">
        <f aca="false">IF($B66="","",IFERROR(INDEX(Deductees!$B$5:$B$304,MATCH($B66,Deductees!$A$5:$A$304,0))&amp;"",""))</f>
        <v/>
      </c>
      <c r="I66" s="24" t="str">
        <f aca="false">IF($B66="","",IFERROR(INDEX(Deductees!$C$5:$C$304,MATCH($B66,Deductees!$A$5:$A$304,0)),"Not in master"))</f>
        <v/>
      </c>
      <c r="J66" s="24" t="str">
        <f aca="false">IF($B66="","",IFERROR(INDEX(Deductees!$D$5:$D$304,MATCH($B66,Deductees!$A$5:$A$304,0)),"-"))</f>
        <v/>
      </c>
      <c r="K66" s="24" t="str">
        <f aca="false">IF($C66="","",IFERROR(INDEX('Section Master'!$C$5:$C$29,MATCH($C66,'Section Master'!$A$5:$A$29,0))&amp;" / "&amp;INDEX('Section Master'!$D$5:$D$29,MATCH($C66,'Section Master'!$A$5:$A$29,0)),"Code not found"))</f>
        <v/>
      </c>
      <c r="L66" s="25" t="str">
        <f aca="false">IF(OR($B66="",$C66="",$E66=""),"",IFERROR(IF(I66&lt;&gt;"Valid",MAX(INDEX('Section Master'!$F$5:$F$29,MATCH($C66,'Section Master'!$A$5:$A$29,0)),INDEX('Section Master'!$G$5:$G$29,MATCH($C66,'Section Master'!$A$5:$A$29,0))),IF(J66="Individual/HUF",INDEX('Section Master'!$E$5:$E$29,MATCH($C66,'Section Master'!$A$5:$A$29,0)),INDEX('Section Master'!$F$5:$F$29,MATCH($C66,'Section Master'!$A$5:$A$29,0)))),0))</f>
        <v/>
      </c>
      <c r="M66" s="26" t="str">
        <f aca="false">IF(A66="","",IF(MONTH(A66)&gt;=4,YEAR(A66),YEAR(A66)-1))</f>
        <v/>
      </c>
      <c r="N66" s="21" t="str">
        <f aca="false">IF(A66="","","Q"&amp;CHOOSE(MONTH(A66),4,4,4,1,1,1,2,2,2,3,3,3))</f>
        <v/>
      </c>
      <c r="O66" s="27" t="str">
        <f aca="false">IF(OR($B66="",$C66="",$E66=""),"",SUMIFS($E$6:E66,$B$6:B66,B66,$C$6:C66,C66,$M$6:M66,M66))</f>
        <v/>
      </c>
      <c r="P66" s="27" t="str">
        <f aca="false">IF(OR($B66="",$C66="",$E66=""),"",SUMIFS($Q$6:Q65,$B$6:B65,B66,$C$6:C65,C66,$M$6:M65,M66))</f>
        <v/>
      </c>
      <c r="Q66" s="27" t="str">
        <f aca="false">IF(OR($B66="",$C66="",$E66=""),"",IFERROR(CHOOSE(MATCH(INDEX('Section Master'!$H$5:$H$29,MATCH($C66,'Section Master'!$A$5:$A$29,0)),{"Single+Aggregate","Aggregate","Per payment","Excess over","None"},0),IF(O66&gt;INDEX('Section Master'!$J$5:$J$29,MATCH($C66,'Section Master'!$A$5:$A$29,0)),O66-P66,IF(E66&gt;INDEX('Section Master'!$I$5:$I$29,MATCH($C66,'Section Master'!$A$5:$A$29,0)),E66,0)),IF(O66&gt;INDEX('Section Master'!$J$5:$J$29,MATCH($C66,'Section Master'!$A$5:$A$29,0)),O66-P66,0),IF(E66&gt;INDEX('Section Master'!$I$5:$I$29,MATCH($C66,'Section Master'!$A$5:$A$29,0)),E66,0),MAX(0,O66-INDEX('Section Master'!$J$5:$J$29,MATCH($C66,'Section Master'!$A$5:$A$29,0)))-P66,E66),0))</f>
        <v/>
      </c>
      <c r="R66" s="28" t="str">
        <f aca="false">IF(Q66="","",ROUND(Q66*L66,0))</f>
        <v/>
      </c>
      <c r="T66" s="29" t="str">
        <f aca="false">IF(A66="","",IF(MONTH(A66)=3,DATE(YEAR(A66),4,30),DATE(YEAR(A66),MONTH(A66)+1,7)))</f>
        <v/>
      </c>
      <c r="U66" s="26" t="str">
        <f aca="false">IF(OR(R66="",F66=""),"",IF(R66=0,0,IF(F66&gt;T66,(YEAR(F66)-YEAR(A66))*12+MONTH(F66)-MONTH(A66)+1,0)))</f>
        <v/>
      </c>
      <c r="V66" s="30" t="str">
        <f aca="false">IF(U66="","",ROUND(R66*Summary!$C$7*U66,0))</f>
        <v/>
      </c>
      <c r="W66" s="21" t="str">
        <f aca="false">IF(OR($B66="",$C66="",$E66=""),"",IF(R66=0,"No TDS yet",IF(F66="",IF(Summary!$C$6&gt;T66,"Overdue","Pending"),IF(F66&gt;T66,"Deposited late","Deposited"))))</f>
        <v/>
      </c>
      <c r="X66" s="31" t="str">
        <f aca="false">IF(B66="","",IF(OR(ISNA(MATCH($B66,Deductees!$A$5:$A$304,0)),ISNA(MATCH($C66,'Section Master'!$A$5:$A$29,0)),E66=""),1,0))</f>
        <v/>
      </c>
    </row>
    <row r="67" customFormat="false" ht="15" hidden="false" customHeight="true" outlineLevel="0" collapsed="false">
      <c r="A67" s="32"/>
      <c r="B67" s="17"/>
      <c r="C67" s="17"/>
      <c r="D67" s="17"/>
      <c r="E67" s="33"/>
      <c r="F67" s="32"/>
      <c r="G67" s="17"/>
      <c r="H67" s="24" t="str">
        <f aca="false">IF($B67="","",IFERROR(INDEX(Deductees!$B$5:$B$304,MATCH($B67,Deductees!$A$5:$A$304,0))&amp;"",""))</f>
        <v/>
      </c>
      <c r="I67" s="24" t="str">
        <f aca="false">IF($B67="","",IFERROR(INDEX(Deductees!$C$5:$C$304,MATCH($B67,Deductees!$A$5:$A$304,0)),"Not in master"))</f>
        <v/>
      </c>
      <c r="J67" s="24" t="str">
        <f aca="false">IF($B67="","",IFERROR(INDEX(Deductees!$D$5:$D$304,MATCH($B67,Deductees!$A$5:$A$304,0)),"-"))</f>
        <v/>
      </c>
      <c r="K67" s="24" t="str">
        <f aca="false">IF($C67="","",IFERROR(INDEX('Section Master'!$C$5:$C$29,MATCH($C67,'Section Master'!$A$5:$A$29,0))&amp;" / "&amp;INDEX('Section Master'!$D$5:$D$29,MATCH($C67,'Section Master'!$A$5:$A$29,0)),"Code not found"))</f>
        <v/>
      </c>
      <c r="L67" s="25" t="str">
        <f aca="false">IF(OR($B67="",$C67="",$E67=""),"",IFERROR(IF(I67&lt;&gt;"Valid",MAX(INDEX('Section Master'!$F$5:$F$29,MATCH($C67,'Section Master'!$A$5:$A$29,0)),INDEX('Section Master'!$G$5:$G$29,MATCH($C67,'Section Master'!$A$5:$A$29,0))),IF(J67="Individual/HUF",INDEX('Section Master'!$E$5:$E$29,MATCH($C67,'Section Master'!$A$5:$A$29,0)),INDEX('Section Master'!$F$5:$F$29,MATCH($C67,'Section Master'!$A$5:$A$29,0)))),0))</f>
        <v/>
      </c>
      <c r="M67" s="26" t="str">
        <f aca="false">IF(A67="","",IF(MONTH(A67)&gt;=4,YEAR(A67),YEAR(A67)-1))</f>
        <v/>
      </c>
      <c r="N67" s="21" t="str">
        <f aca="false">IF(A67="","","Q"&amp;CHOOSE(MONTH(A67),4,4,4,1,1,1,2,2,2,3,3,3))</f>
        <v/>
      </c>
      <c r="O67" s="27" t="str">
        <f aca="false">IF(OR($B67="",$C67="",$E67=""),"",SUMIFS($E$6:E67,$B$6:B67,B67,$C$6:C67,C67,$M$6:M67,M67))</f>
        <v/>
      </c>
      <c r="P67" s="27" t="str">
        <f aca="false">IF(OR($B67="",$C67="",$E67=""),"",SUMIFS($Q$6:Q66,$B$6:B66,B67,$C$6:C66,C67,$M$6:M66,M67))</f>
        <v/>
      </c>
      <c r="Q67" s="27" t="str">
        <f aca="false">IF(OR($B67="",$C67="",$E67=""),"",IFERROR(CHOOSE(MATCH(INDEX('Section Master'!$H$5:$H$29,MATCH($C67,'Section Master'!$A$5:$A$29,0)),{"Single+Aggregate","Aggregate","Per payment","Excess over","None"},0),IF(O67&gt;INDEX('Section Master'!$J$5:$J$29,MATCH($C67,'Section Master'!$A$5:$A$29,0)),O67-P67,IF(E67&gt;INDEX('Section Master'!$I$5:$I$29,MATCH($C67,'Section Master'!$A$5:$A$29,0)),E67,0)),IF(O67&gt;INDEX('Section Master'!$J$5:$J$29,MATCH($C67,'Section Master'!$A$5:$A$29,0)),O67-P67,0),IF(E67&gt;INDEX('Section Master'!$I$5:$I$29,MATCH($C67,'Section Master'!$A$5:$A$29,0)),E67,0),MAX(0,O67-INDEX('Section Master'!$J$5:$J$29,MATCH($C67,'Section Master'!$A$5:$A$29,0)))-P67,E67),0))</f>
        <v/>
      </c>
      <c r="R67" s="28" t="str">
        <f aca="false">IF(Q67="","",ROUND(Q67*L67,0))</f>
        <v/>
      </c>
      <c r="T67" s="29" t="str">
        <f aca="false">IF(A67="","",IF(MONTH(A67)=3,DATE(YEAR(A67),4,30),DATE(YEAR(A67),MONTH(A67)+1,7)))</f>
        <v/>
      </c>
      <c r="U67" s="26" t="str">
        <f aca="false">IF(OR(R67="",F67=""),"",IF(R67=0,0,IF(F67&gt;T67,(YEAR(F67)-YEAR(A67))*12+MONTH(F67)-MONTH(A67)+1,0)))</f>
        <v/>
      </c>
      <c r="V67" s="30" t="str">
        <f aca="false">IF(U67="","",ROUND(R67*Summary!$C$7*U67,0))</f>
        <v/>
      </c>
      <c r="W67" s="21" t="str">
        <f aca="false">IF(OR($B67="",$C67="",$E67=""),"",IF(R67=0,"No TDS yet",IF(F67="",IF(Summary!$C$6&gt;T67,"Overdue","Pending"),IF(F67&gt;T67,"Deposited late","Deposited"))))</f>
        <v/>
      </c>
      <c r="X67" s="31" t="str">
        <f aca="false">IF(B67="","",IF(OR(ISNA(MATCH($B67,Deductees!$A$5:$A$304,0)),ISNA(MATCH($C67,'Section Master'!$A$5:$A$29,0)),E67=""),1,0))</f>
        <v/>
      </c>
    </row>
    <row r="68" customFormat="false" ht="15" hidden="false" customHeight="true" outlineLevel="0" collapsed="false">
      <c r="A68" s="32"/>
      <c r="B68" s="17"/>
      <c r="C68" s="17"/>
      <c r="D68" s="17"/>
      <c r="E68" s="33"/>
      <c r="F68" s="32"/>
      <c r="G68" s="17"/>
      <c r="H68" s="24" t="str">
        <f aca="false">IF($B68="","",IFERROR(INDEX(Deductees!$B$5:$B$304,MATCH($B68,Deductees!$A$5:$A$304,0))&amp;"",""))</f>
        <v/>
      </c>
      <c r="I68" s="24" t="str">
        <f aca="false">IF($B68="","",IFERROR(INDEX(Deductees!$C$5:$C$304,MATCH($B68,Deductees!$A$5:$A$304,0)),"Not in master"))</f>
        <v/>
      </c>
      <c r="J68" s="24" t="str">
        <f aca="false">IF($B68="","",IFERROR(INDEX(Deductees!$D$5:$D$304,MATCH($B68,Deductees!$A$5:$A$304,0)),"-"))</f>
        <v/>
      </c>
      <c r="K68" s="24" t="str">
        <f aca="false">IF($C68="","",IFERROR(INDEX('Section Master'!$C$5:$C$29,MATCH($C68,'Section Master'!$A$5:$A$29,0))&amp;" / "&amp;INDEX('Section Master'!$D$5:$D$29,MATCH($C68,'Section Master'!$A$5:$A$29,0)),"Code not found"))</f>
        <v/>
      </c>
      <c r="L68" s="25" t="str">
        <f aca="false">IF(OR($B68="",$C68="",$E68=""),"",IFERROR(IF(I68&lt;&gt;"Valid",MAX(INDEX('Section Master'!$F$5:$F$29,MATCH($C68,'Section Master'!$A$5:$A$29,0)),INDEX('Section Master'!$G$5:$G$29,MATCH($C68,'Section Master'!$A$5:$A$29,0))),IF(J68="Individual/HUF",INDEX('Section Master'!$E$5:$E$29,MATCH($C68,'Section Master'!$A$5:$A$29,0)),INDEX('Section Master'!$F$5:$F$29,MATCH($C68,'Section Master'!$A$5:$A$29,0)))),0))</f>
        <v/>
      </c>
      <c r="M68" s="26" t="str">
        <f aca="false">IF(A68="","",IF(MONTH(A68)&gt;=4,YEAR(A68),YEAR(A68)-1))</f>
        <v/>
      </c>
      <c r="N68" s="21" t="str">
        <f aca="false">IF(A68="","","Q"&amp;CHOOSE(MONTH(A68),4,4,4,1,1,1,2,2,2,3,3,3))</f>
        <v/>
      </c>
      <c r="O68" s="27" t="str">
        <f aca="false">IF(OR($B68="",$C68="",$E68=""),"",SUMIFS($E$6:E68,$B$6:B68,B68,$C$6:C68,C68,$M$6:M68,M68))</f>
        <v/>
      </c>
      <c r="P68" s="27" t="str">
        <f aca="false">IF(OR($B68="",$C68="",$E68=""),"",SUMIFS($Q$6:Q67,$B$6:B67,B68,$C$6:C67,C68,$M$6:M67,M68))</f>
        <v/>
      </c>
      <c r="Q68" s="27" t="str">
        <f aca="false">IF(OR($B68="",$C68="",$E68=""),"",IFERROR(CHOOSE(MATCH(INDEX('Section Master'!$H$5:$H$29,MATCH($C68,'Section Master'!$A$5:$A$29,0)),{"Single+Aggregate","Aggregate","Per payment","Excess over","None"},0),IF(O68&gt;INDEX('Section Master'!$J$5:$J$29,MATCH($C68,'Section Master'!$A$5:$A$29,0)),O68-P68,IF(E68&gt;INDEX('Section Master'!$I$5:$I$29,MATCH($C68,'Section Master'!$A$5:$A$29,0)),E68,0)),IF(O68&gt;INDEX('Section Master'!$J$5:$J$29,MATCH($C68,'Section Master'!$A$5:$A$29,0)),O68-P68,0),IF(E68&gt;INDEX('Section Master'!$I$5:$I$29,MATCH($C68,'Section Master'!$A$5:$A$29,0)),E68,0),MAX(0,O68-INDEX('Section Master'!$J$5:$J$29,MATCH($C68,'Section Master'!$A$5:$A$29,0)))-P68,E68),0))</f>
        <v/>
      </c>
      <c r="R68" s="28" t="str">
        <f aca="false">IF(Q68="","",ROUND(Q68*L68,0))</f>
        <v/>
      </c>
      <c r="T68" s="29" t="str">
        <f aca="false">IF(A68="","",IF(MONTH(A68)=3,DATE(YEAR(A68),4,30),DATE(YEAR(A68),MONTH(A68)+1,7)))</f>
        <v/>
      </c>
      <c r="U68" s="26" t="str">
        <f aca="false">IF(OR(R68="",F68=""),"",IF(R68=0,0,IF(F68&gt;T68,(YEAR(F68)-YEAR(A68))*12+MONTH(F68)-MONTH(A68)+1,0)))</f>
        <v/>
      </c>
      <c r="V68" s="30" t="str">
        <f aca="false">IF(U68="","",ROUND(R68*Summary!$C$7*U68,0))</f>
        <v/>
      </c>
      <c r="W68" s="21" t="str">
        <f aca="false">IF(OR($B68="",$C68="",$E68=""),"",IF(R68=0,"No TDS yet",IF(F68="",IF(Summary!$C$6&gt;T68,"Overdue","Pending"),IF(F68&gt;T68,"Deposited late","Deposited"))))</f>
        <v/>
      </c>
      <c r="X68" s="31" t="str">
        <f aca="false">IF(B68="","",IF(OR(ISNA(MATCH($B68,Deductees!$A$5:$A$304,0)),ISNA(MATCH($C68,'Section Master'!$A$5:$A$29,0)),E68=""),1,0))</f>
        <v/>
      </c>
    </row>
    <row r="69" customFormat="false" ht="15" hidden="false" customHeight="true" outlineLevel="0" collapsed="false">
      <c r="A69" s="32"/>
      <c r="B69" s="17"/>
      <c r="C69" s="17"/>
      <c r="D69" s="17"/>
      <c r="E69" s="33"/>
      <c r="F69" s="32"/>
      <c r="G69" s="17"/>
      <c r="H69" s="24" t="str">
        <f aca="false">IF($B69="","",IFERROR(INDEX(Deductees!$B$5:$B$304,MATCH($B69,Deductees!$A$5:$A$304,0))&amp;"",""))</f>
        <v/>
      </c>
      <c r="I69" s="24" t="str">
        <f aca="false">IF($B69="","",IFERROR(INDEX(Deductees!$C$5:$C$304,MATCH($B69,Deductees!$A$5:$A$304,0)),"Not in master"))</f>
        <v/>
      </c>
      <c r="J69" s="24" t="str">
        <f aca="false">IF($B69="","",IFERROR(INDEX(Deductees!$D$5:$D$304,MATCH($B69,Deductees!$A$5:$A$304,0)),"-"))</f>
        <v/>
      </c>
      <c r="K69" s="24" t="str">
        <f aca="false">IF($C69="","",IFERROR(INDEX('Section Master'!$C$5:$C$29,MATCH($C69,'Section Master'!$A$5:$A$29,0))&amp;" / "&amp;INDEX('Section Master'!$D$5:$D$29,MATCH($C69,'Section Master'!$A$5:$A$29,0)),"Code not found"))</f>
        <v/>
      </c>
      <c r="L69" s="25" t="str">
        <f aca="false">IF(OR($B69="",$C69="",$E69=""),"",IFERROR(IF(I69&lt;&gt;"Valid",MAX(INDEX('Section Master'!$F$5:$F$29,MATCH($C69,'Section Master'!$A$5:$A$29,0)),INDEX('Section Master'!$G$5:$G$29,MATCH($C69,'Section Master'!$A$5:$A$29,0))),IF(J69="Individual/HUF",INDEX('Section Master'!$E$5:$E$29,MATCH($C69,'Section Master'!$A$5:$A$29,0)),INDEX('Section Master'!$F$5:$F$29,MATCH($C69,'Section Master'!$A$5:$A$29,0)))),0))</f>
        <v/>
      </c>
      <c r="M69" s="26" t="str">
        <f aca="false">IF(A69="","",IF(MONTH(A69)&gt;=4,YEAR(A69),YEAR(A69)-1))</f>
        <v/>
      </c>
      <c r="N69" s="21" t="str">
        <f aca="false">IF(A69="","","Q"&amp;CHOOSE(MONTH(A69),4,4,4,1,1,1,2,2,2,3,3,3))</f>
        <v/>
      </c>
      <c r="O69" s="27" t="str">
        <f aca="false">IF(OR($B69="",$C69="",$E69=""),"",SUMIFS($E$6:E69,$B$6:B69,B69,$C$6:C69,C69,$M$6:M69,M69))</f>
        <v/>
      </c>
      <c r="P69" s="27" t="str">
        <f aca="false">IF(OR($B69="",$C69="",$E69=""),"",SUMIFS($Q$6:Q68,$B$6:B68,B69,$C$6:C68,C69,$M$6:M68,M69))</f>
        <v/>
      </c>
      <c r="Q69" s="27" t="str">
        <f aca="false">IF(OR($B69="",$C69="",$E69=""),"",IFERROR(CHOOSE(MATCH(INDEX('Section Master'!$H$5:$H$29,MATCH($C69,'Section Master'!$A$5:$A$29,0)),{"Single+Aggregate","Aggregate","Per payment","Excess over","None"},0),IF(O69&gt;INDEX('Section Master'!$J$5:$J$29,MATCH($C69,'Section Master'!$A$5:$A$29,0)),O69-P69,IF(E69&gt;INDEX('Section Master'!$I$5:$I$29,MATCH($C69,'Section Master'!$A$5:$A$29,0)),E69,0)),IF(O69&gt;INDEX('Section Master'!$J$5:$J$29,MATCH($C69,'Section Master'!$A$5:$A$29,0)),O69-P69,0),IF(E69&gt;INDEX('Section Master'!$I$5:$I$29,MATCH($C69,'Section Master'!$A$5:$A$29,0)),E69,0),MAX(0,O69-INDEX('Section Master'!$J$5:$J$29,MATCH($C69,'Section Master'!$A$5:$A$29,0)))-P69,E69),0))</f>
        <v/>
      </c>
      <c r="R69" s="28" t="str">
        <f aca="false">IF(Q69="","",ROUND(Q69*L69,0))</f>
        <v/>
      </c>
      <c r="T69" s="29" t="str">
        <f aca="false">IF(A69="","",IF(MONTH(A69)=3,DATE(YEAR(A69),4,30),DATE(YEAR(A69),MONTH(A69)+1,7)))</f>
        <v/>
      </c>
      <c r="U69" s="26" t="str">
        <f aca="false">IF(OR(R69="",F69=""),"",IF(R69=0,0,IF(F69&gt;T69,(YEAR(F69)-YEAR(A69))*12+MONTH(F69)-MONTH(A69)+1,0)))</f>
        <v/>
      </c>
      <c r="V69" s="30" t="str">
        <f aca="false">IF(U69="","",ROUND(R69*Summary!$C$7*U69,0))</f>
        <v/>
      </c>
      <c r="W69" s="21" t="str">
        <f aca="false">IF(OR($B69="",$C69="",$E69=""),"",IF(R69=0,"No TDS yet",IF(F69="",IF(Summary!$C$6&gt;T69,"Overdue","Pending"),IF(F69&gt;T69,"Deposited late","Deposited"))))</f>
        <v/>
      </c>
      <c r="X69" s="31" t="str">
        <f aca="false">IF(B69="","",IF(OR(ISNA(MATCH($B69,Deductees!$A$5:$A$304,0)),ISNA(MATCH($C69,'Section Master'!$A$5:$A$29,0)),E69=""),1,0))</f>
        <v/>
      </c>
    </row>
    <row r="70" customFormat="false" ht="15" hidden="false" customHeight="true" outlineLevel="0" collapsed="false">
      <c r="A70" s="32"/>
      <c r="B70" s="17"/>
      <c r="C70" s="17"/>
      <c r="D70" s="17"/>
      <c r="E70" s="33"/>
      <c r="F70" s="32"/>
      <c r="G70" s="17"/>
      <c r="H70" s="24" t="str">
        <f aca="false">IF($B70="","",IFERROR(INDEX(Deductees!$B$5:$B$304,MATCH($B70,Deductees!$A$5:$A$304,0))&amp;"",""))</f>
        <v/>
      </c>
      <c r="I70" s="24" t="str">
        <f aca="false">IF($B70="","",IFERROR(INDEX(Deductees!$C$5:$C$304,MATCH($B70,Deductees!$A$5:$A$304,0)),"Not in master"))</f>
        <v/>
      </c>
      <c r="J70" s="24" t="str">
        <f aca="false">IF($B70="","",IFERROR(INDEX(Deductees!$D$5:$D$304,MATCH($B70,Deductees!$A$5:$A$304,0)),"-"))</f>
        <v/>
      </c>
      <c r="K70" s="24" t="str">
        <f aca="false">IF($C70="","",IFERROR(INDEX('Section Master'!$C$5:$C$29,MATCH($C70,'Section Master'!$A$5:$A$29,0))&amp;" / "&amp;INDEX('Section Master'!$D$5:$D$29,MATCH($C70,'Section Master'!$A$5:$A$29,0)),"Code not found"))</f>
        <v/>
      </c>
      <c r="L70" s="25" t="str">
        <f aca="false">IF(OR($B70="",$C70="",$E70=""),"",IFERROR(IF(I70&lt;&gt;"Valid",MAX(INDEX('Section Master'!$F$5:$F$29,MATCH($C70,'Section Master'!$A$5:$A$29,0)),INDEX('Section Master'!$G$5:$G$29,MATCH($C70,'Section Master'!$A$5:$A$29,0))),IF(J70="Individual/HUF",INDEX('Section Master'!$E$5:$E$29,MATCH($C70,'Section Master'!$A$5:$A$29,0)),INDEX('Section Master'!$F$5:$F$29,MATCH($C70,'Section Master'!$A$5:$A$29,0)))),0))</f>
        <v/>
      </c>
      <c r="M70" s="26" t="str">
        <f aca="false">IF(A70="","",IF(MONTH(A70)&gt;=4,YEAR(A70),YEAR(A70)-1))</f>
        <v/>
      </c>
      <c r="N70" s="21" t="str">
        <f aca="false">IF(A70="","","Q"&amp;CHOOSE(MONTH(A70),4,4,4,1,1,1,2,2,2,3,3,3))</f>
        <v/>
      </c>
      <c r="O70" s="27" t="str">
        <f aca="false">IF(OR($B70="",$C70="",$E70=""),"",SUMIFS($E$6:E70,$B$6:B70,B70,$C$6:C70,C70,$M$6:M70,M70))</f>
        <v/>
      </c>
      <c r="P70" s="27" t="str">
        <f aca="false">IF(OR($B70="",$C70="",$E70=""),"",SUMIFS($Q$6:Q69,$B$6:B69,B70,$C$6:C69,C70,$M$6:M69,M70))</f>
        <v/>
      </c>
      <c r="Q70" s="27" t="str">
        <f aca="false">IF(OR($B70="",$C70="",$E70=""),"",IFERROR(CHOOSE(MATCH(INDEX('Section Master'!$H$5:$H$29,MATCH($C70,'Section Master'!$A$5:$A$29,0)),{"Single+Aggregate","Aggregate","Per payment","Excess over","None"},0),IF(O70&gt;INDEX('Section Master'!$J$5:$J$29,MATCH($C70,'Section Master'!$A$5:$A$29,0)),O70-P70,IF(E70&gt;INDEX('Section Master'!$I$5:$I$29,MATCH($C70,'Section Master'!$A$5:$A$29,0)),E70,0)),IF(O70&gt;INDEX('Section Master'!$J$5:$J$29,MATCH($C70,'Section Master'!$A$5:$A$29,0)),O70-P70,0),IF(E70&gt;INDEX('Section Master'!$I$5:$I$29,MATCH($C70,'Section Master'!$A$5:$A$29,0)),E70,0),MAX(0,O70-INDEX('Section Master'!$J$5:$J$29,MATCH($C70,'Section Master'!$A$5:$A$29,0)))-P70,E70),0))</f>
        <v/>
      </c>
      <c r="R70" s="28" t="str">
        <f aca="false">IF(Q70="","",ROUND(Q70*L70,0))</f>
        <v/>
      </c>
      <c r="T70" s="29" t="str">
        <f aca="false">IF(A70="","",IF(MONTH(A70)=3,DATE(YEAR(A70),4,30),DATE(YEAR(A70),MONTH(A70)+1,7)))</f>
        <v/>
      </c>
      <c r="U70" s="26" t="str">
        <f aca="false">IF(OR(R70="",F70=""),"",IF(R70=0,0,IF(F70&gt;T70,(YEAR(F70)-YEAR(A70))*12+MONTH(F70)-MONTH(A70)+1,0)))</f>
        <v/>
      </c>
      <c r="V70" s="30" t="str">
        <f aca="false">IF(U70="","",ROUND(R70*Summary!$C$7*U70,0))</f>
        <v/>
      </c>
      <c r="W70" s="21" t="str">
        <f aca="false">IF(OR($B70="",$C70="",$E70=""),"",IF(R70=0,"No TDS yet",IF(F70="",IF(Summary!$C$6&gt;T70,"Overdue","Pending"),IF(F70&gt;T70,"Deposited late","Deposited"))))</f>
        <v/>
      </c>
      <c r="X70" s="31" t="str">
        <f aca="false">IF(B70="","",IF(OR(ISNA(MATCH($B70,Deductees!$A$5:$A$304,0)),ISNA(MATCH($C70,'Section Master'!$A$5:$A$29,0)),E70=""),1,0))</f>
        <v/>
      </c>
    </row>
    <row r="71" customFormat="false" ht="15" hidden="false" customHeight="true" outlineLevel="0" collapsed="false">
      <c r="A71" s="32"/>
      <c r="B71" s="17"/>
      <c r="C71" s="17"/>
      <c r="D71" s="17"/>
      <c r="E71" s="33"/>
      <c r="F71" s="32"/>
      <c r="G71" s="17"/>
      <c r="H71" s="24" t="str">
        <f aca="false">IF($B71="","",IFERROR(INDEX(Deductees!$B$5:$B$304,MATCH($B71,Deductees!$A$5:$A$304,0))&amp;"",""))</f>
        <v/>
      </c>
      <c r="I71" s="24" t="str">
        <f aca="false">IF($B71="","",IFERROR(INDEX(Deductees!$C$5:$C$304,MATCH($B71,Deductees!$A$5:$A$304,0)),"Not in master"))</f>
        <v/>
      </c>
      <c r="J71" s="24" t="str">
        <f aca="false">IF($B71="","",IFERROR(INDEX(Deductees!$D$5:$D$304,MATCH($B71,Deductees!$A$5:$A$304,0)),"-"))</f>
        <v/>
      </c>
      <c r="K71" s="24" t="str">
        <f aca="false">IF($C71="","",IFERROR(INDEX('Section Master'!$C$5:$C$29,MATCH($C71,'Section Master'!$A$5:$A$29,0))&amp;" / "&amp;INDEX('Section Master'!$D$5:$D$29,MATCH($C71,'Section Master'!$A$5:$A$29,0)),"Code not found"))</f>
        <v/>
      </c>
      <c r="L71" s="25" t="str">
        <f aca="false">IF(OR($B71="",$C71="",$E71=""),"",IFERROR(IF(I71&lt;&gt;"Valid",MAX(INDEX('Section Master'!$F$5:$F$29,MATCH($C71,'Section Master'!$A$5:$A$29,0)),INDEX('Section Master'!$G$5:$G$29,MATCH($C71,'Section Master'!$A$5:$A$29,0))),IF(J71="Individual/HUF",INDEX('Section Master'!$E$5:$E$29,MATCH($C71,'Section Master'!$A$5:$A$29,0)),INDEX('Section Master'!$F$5:$F$29,MATCH($C71,'Section Master'!$A$5:$A$29,0)))),0))</f>
        <v/>
      </c>
      <c r="M71" s="26" t="str">
        <f aca="false">IF(A71="","",IF(MONTH(A71)&gt;=4,YEAR(A71),YEAR(A71)-1))</f>
        <v/>
      </c>
      <c r="N71" s="21" t="str">
        <f aca="false">IF(A71="","","Q"&amp;CHOOSE(MONTH(A71),4,4,4,1,1,1,2,2,2,3,3,3))</f>
        <v/>
      </c>
      <c r="O71" s="27" t="str">
        <f aca="false">IF(OR($B71="",$C71="",$E71=""),"",SUMIFS($E$6:E71,$B$6:B71,B71,$C$6:C71,C71,$M$6:M71,M71))</f>
        <v/>
      </c>
      <c r="P71" s="27" t="str">
        <f aca="false">IF(OR($B71="",$C71="",$E71=""),"",SUMIFS($Q$6:Q70,$B$6:B70,B71,$C$6:C70,C71,$M$6:M70,M71))</f>
        <v/>
      </c>
      <c r="Q71" s="27" t="str">
        <f aca="false">IF(OR($B71="",$C71="",$E71=""),"",IFERROR(CHOOSE(MATCH(INDEX('Section Master'!$H$5:$H$29,MATCH($C71,'Section Master'!$A$5:$A$29,0)),{"Single+Aggregate","Aggregate","Per payment","Excess over","None"},0),IF(O71&gt;INDEX('Section Master'!$J$5:$J$29,MATCH($C71,'Section Master'!$A$5:$A$29,0)),O71-P71,IF(E71&gt;INDEX('Section Master'!$I$5:$I$29,MATCH($C71,'Section Master'!$A$5:$A$29,0)),E71,0)),IF(O71&gt;INDEX('Section Master'!$J$5:$J$29,MATCH($C71,'Section Master'!$A$5:$A$29,0)),O71-P71,0),IF(E71&gt;INDEX('Section Master'!$I$5:$I$29,MATCH($C71,'Section Master'!$A$5:$A$29,0)),E71,0),MAX(0,O71-INDEX('Section Master'!$J$5:$J$29,MATCH($C71,'Section Master'!$A$5:$A$29,0)))-P71,E71),0))</f>
        <v/>
      </c>
      <c r="R71" s="28" t="str">
        <f aca="false">IF(Q71="","",ROUND(Q71*L71,0))</f>
        <v/>
      </c>
      <c r="T71" s="29" t="str">
        <f aca="false">IF(A71="","",IF(MONTH(A71)=3,DATE(YEAR(A71),4,30),DATE(YEAR(A71),MONTH(A71)+1,7)))</f>
        <v/>
      </c>
      <c r="U71" s="26" t="str">
        <f aca="false">IF(OR(R71="",F71=""),"",IF(R71=0,0,IF(F71&gt;T71,(YEAR(F71)-YEAR(A71))*12+MONTH(F71)-MONTH(A71)+1,0)))</f>
        <v/>
      </c>
      <c r="V71" s="30" t="str">
        <f aca="false">IF(U71="","",ROUND(R71*Summary!$C$7*U71,0))</f>
        <v/>
      </c>
      <c r="W71" s="21" t="str">
        <f aca="false">IF(OR($B71="",$C71="",$E71=""),"",IF(R71=0,"No TDS yet",IF(F71="",IF(Summary!$C$6&gt;T71,"Overdue","Pending"),IF(F71&gt;T71,"Deposited late","Deposited"))))</f>
        <v/>
      </c>
      <c r="X71" s="31" t="str">
        <f aca="false">IF(B71="","",IF(OR(ISNA(MATCH($B71,Deductees!$A$5:$A$304,0)),ISNA(MATCH($C71,'Section Master'!$A$5:$A$29,0)),E71=""),1,0))</f>
        <v/>
      </c>
    </row>
    <row r="72" customFormat="false" ht="15" hidden="false" customHeight="true" outlineLevel="0" collapsed="false">
      <c r="A72" s="32"/>
      <c r="B72" s="17"/>
      <c r="C72" s="17"/>
      <c r="D72" s="17"/>
      <c r="E72" s="33"/>
      <c r="F72" s="32"/>
      <c r="G72" s="17"/>
      <c r="H72" s="24" t="str">
        <f aca="false">IF($B72="","",IFERROR(INDEX(Deductees!$B$5:$B$304,MATCH($B72,Deductees!$A$5:$A$304,0))&amp;"",""))</f>
        <v/>
      </c>
      <c r="I72" s="24" t="str">
        <f aca="false">IF($B72="","",IFERROR(INDEX(Deductees!$C$5:$C$304,MATCH($B72,Deductees!$A$5:$A$304,0)),"Not in master"))</f>
        <v/>
      </c>
      <c r="J72" s="24" t="str">
        <f aca="false">IF($B72="","",IFERROR(INDEX(Deductees!$D$5:$D$304,MATCH($B72,Deductees!$A$5:$A$304,0)),"-"))</f>
        <v/>
      </c>
      <c r="K72" s="24" t="str">
        <f aca="false">IF($C72="","",IFERROR(INDEX('Section Master'!$C$5:$C$29,MATCH($C72,'Section Master'!$A$5:$A$29,0))&amp;" / "&amp;INDEX('Section Master'!$D$5:$D$29,MATCH($C72,'Section Master'!$A$5:$A$29,0)),"Code not found"))</f>
        <v/>
      </c>
      <c r="L72" s="25" t="str">
        <f aca="false">IF(OR($B72="",$C72="",$E72=""),"",IFERROR(IF(I72&lt;&gt;"Valid",MAX(INDEX('Section Master'!$F$5:$F$29,MATCH($C72,'Section Master'!$A$5:$A$29,0)),INDEX('Section Master'!$G$5:$G$29,MATCH($C72,'Section Master'!$A$5:$A$29,0))),IF(J72="Individual/HUF",INDEX('Section Master'!$E$5:$E$29,MATCH($C72,'Section Master'!$A$5:$A$29,0)),INDEX('Section Master'!$F$5:$F$29,MATCH($C72,'Section Master'!$A$5:$A$29,0)))),0))</f>
        <v/>
      </c>
      <c r="M72" s="26" t="str">
        <f aca="false">IF(A72="","",IF(MONTH(A72)&gt;=4,YEAR(A72),YEAR(A72)-1))</f>
        <v/>
      </c>
      <c r="N72" s="21" t="str">
        <f aca="false">IF(A72="","","Q"&amp;CHOOSE(MONTH(A72),4,4,4,1,1,1,2,2,2,3,3,3))</f>
        <v/>
      </c>
      <c r="O72" s="27" t="str">
        <f aca="false">IF(OR($B72="",$C72="",$E72=""),"",SUMIFS($E$6:E72,$B$6:B72,B72,$C$6:C72,C72,$M$6:M72,M72))</f>
        <v/>
      </c>
      <c r="P72" s="27" t="str">
        <f aca="false">IF(OR($B72="",$C72="",$E72=""),"",SUMIFS($Q$6:Q71,$B$6:B71,B72,$C$6:C71,C72,$M$6:M71,M72))</f>
        <v/>
      </c>
      <c r="Q72" s="27" t="str">
        <f aca="false">IF(OR($B72="",$C72="",$E72=""),"",IFERROR(CHOOSE(MATCH(INDEX('Section Master'!$H$5:$H$29,MATCH($C72,'Section Master'!$A$5:$A$29,0)),{"Single+Aggregate","Aggregate","Per payment","Excess over","None"},0),IF(O72&gt;INDEX('Section Master'!$J$5:$J$29,MATCH($C72,'Section Master'!$A$5:$A$29,0)),O72-P72,IF(E72&gt;INDEX('Section Master'!$I$5:$I$29,MATCH($C72,'Section Master'!$A$5:$A$29,0)),E72,0)),IF(O72&gt;INDEX('Section Master'!$J$5:$J$29,MATCH($C72,'Section Master'!$A$5:$A$29,0)),O72-P72,0),IF(E72&gt;INDEX('Section Master'!$I$5:$I$29,MATCH($C72,'Section Master'!$A$5:$A$29,0)),E72,0),MAX(0,O72-INDEX('Section Master'!$J$5:$J$29,MATCH($C72,'Section Master'!$A$5:$A$29,0)))-P72,E72),0))</f>
        <v/>
      </c>
      <c r="R72" s="28" t="str">
        <f aca="false">IF(Q72="","",ROUND(Q72*L72,0))</f>
        <v/>
      </c>
      <c r="T72" s="29" t="str">
        <f aca="false">IF(A72="","",IF(MONTH(A72)=3,DATE(YEAR(A72),4,30),DATE(YEAR(A72),MONTH(A72)+1,7)))</f>
        <v/>
      </c>
      <c r="U72" s="26" t="str">
        <f aca="false">IF(OR(R72="",F72=""),"",IF(R72=0,0,IF(F72&gt;T72,(YEAR(F72)-YEAR(A72))*12+MONTH(F72)-MONTH(A72)+1,0)))</f>
        <v/>
      </c>
      <c r="V72" s="30" t="str">
        <f aca="false">IF(U72="","",ROUND(R72*Summary!$C$7*U72,0))</f>
        <v/>
      </c>
      <c r="W72" s="21" t="str">
        <f aca="false">IF(OR($B72="",$C72="",$E72=""),"",IF(R72=0,"No TDS yet",IF(F72="",IF(Summary!$C$6&gt;T72,"Overdue","Pending"),IF(F72&gt;T72,"Deposited late","Deposited"))))</f>
        <v/>
      </c>
      <c r="X72" s="31" t="str">
        <f aca="false">IF(B72="","",IF(OR(ISNA(MATCH($B72,Deductees!$A$5:$A$304,0)),ISNA(MATCH($C72,'Section Master'!$A$5:$A$29,0)),E72=""),1,0))</f>
        <v/>
      </c>
    </row>
    <row r="73" customFormat="false" ht="15" hidden="false" customHeight="true" outlineLevel="0" collapsed="false">
      <c r="A73" s="32"/>
      <c r="B73" s="17"/>
      <c r="C73" s="17"/>
      <c r="D73" s="17"/>
      <c r="E73" s="33"/>
      <c r="F73" s="32"/>
      <c r="G73" s="17"/>
      <c r="H73" s="24" t="str">
        <f aca="false">IF($B73="","",IFERROR(INDEX(Deductees!$B$5:$B$304,MATCH($B73,Deductees!$A$5:$A$304,0))&amp;"",""))</f>
        <v/>
      </c>
      <c r="I73" s="24" t="str">
        <f aca="false">IF($B73="","",IFERROR(INDEX(Deductees!$C$5:$C$304,MATCH($B73,Deductees!$A$5:$A$304,0)),"Not in master"))</f>
        <v/>
      </c>
      <c r="J73" s="24" t="str">
        <f aca="false">IF($B73="","",IFERROR(INDEX(Deductees!$D$5:$D$304,MATCH($B73,Deductees!$A$5:$A$304,0)),"-"))</f>
        <v/>
      </c>
      <c r="K73" s="24" t="str">
        <f aca="false">IF($C73="","",IFERROR(INDEX('Section Master'!$C$5:$C$29,MATCH($C73,'Section Master'!$A$5:$A$29,0))&amp;" / "&amp;INDEX('Section Master'!$D$5:$D$29,MATCH($C73,'Section Master'!$A$5:$A$29,0)),"Code not found"))</f>
        <v/>
      </c>
      <c r="L73" s="25" t="str">
        <f aca="false">IF(OR($B73="",$C73="",$E73=""),"",IFERROR(IF(I73&lt;&gt;"Valid",MAX(INDEX('Section Master'!$F$5:$F$29,MATCH($C73,'Section Master'!$A$5:$A$29,0)),INDEX('Section Master'!$G$5:$G$29,MATCH($C73,'Section Master'!$A$5:$A$29,0))),IF(J73="Individual/HUF",INDEX('Section Master'!$E$5:$E$29,MATCH($C73,'Section Master'!$A$5:$A$29,0)),INDEX('Section Master'!$F$5:$F$29,MATCH($C73,'Section Master'!$A$5:$A$29,0)))),0))</f>
        <v/>
      </c>
      <c r="M73" s="26" t="str">
        <f aca="false">IF(A73="","",IF(MONTH(A73)&gt;=4,YEAR(A73),YEAR(A73)-1))</f>
        <v/>
      </c>
      <c r="N73" s="21" t="str">
        <f aca="false">IF(A73="","","Q"&amp;CHOOSE(MONTH(A73),4,4,4,1,1,1,2,2,2,3,3,3))</f>
        <v/>
      </c>
      <c r="O73" s="27" t="str">
        <f aca="false">IF(OR($B73="",$C73="",$E73=""),"",SUMIFS($E$6:E73,$B$6:B73,B73,$C$6:C73,C73,$M$6:M73,M73))</f>
        <v/>
      </c>
      <c r="P73" s="27" t="str">
        <f aca="false">IF(OR($B73="",$C73="",$E73=""),"",SUMIFS($Q$6:Q72,$B$6:B72,B73,$C$6:C72,C73,$M$6:M72,M73))</f>
        <v/>
      </c>
      <c r="Q73" s="27" t="str">
        <f aca="false">IF(OR($B73="",$C73="",$E73=""),"",IFERROR(CHOOSE(MATCH(INDEX('Section Master'!$H$5:$H$29,MATCH($C73,'Section Master'!$A$5:$A$29,0)),{"Single+Aggregate","Aggregate","Per payment","Excess over","None"},0),IF(O73&gt;INDEX('Section Master'!$J$5:$J$29,MATCH($C73,'Section Master'!$A$5:$A$29,0)),O73-P73,IF(E73&gt;INDEX('Section Master'!$I$5:$I$29,MATCH($C73,'Section Master'!$A$5:$A$29,0)),E73,0)),IF(O73&gt;INDEX('Section Master'!$J$5:$J$29,MATCH($C73,'Section Master'!$A$5:$A$29,0)),O73-P73,0),IF(E73&gt;INDEX('Section Master'!$I$5:$I$29,MATCH($C73,'Section Master'!$A$5:$A$29,0)),E73,0),MAX(0,O73-INDEX('Section Master'!$J$5:$J$29,MATCH($C73,'Section Master'!$A$5:$A$29,0)))-P73,E73),0))</f>
        <v/>
      </c>
      <c r="R73" s="28" t="str">
        <f aca="false">IF(Q73="","",ROUND(Q73*L73,0))</f>
        <v/>
      </c>
      <c r="T73" s="29" t="str">
        <f aca="false">IF(A73="","",IF(MONTH(A73)=3,DATE(YEAR(A73),4,30),DATE(YEAR(A73),MONTH(A73)+1,7)))</f>
        <v/>
      </c>
      <c r="U73" s="26" t="str">
        <f aca="false">IF(OR(R73="",F73=""),"",IF(R73=0,0,IF(F73&gt;T73,(YEAR(F73)-YEAR(A73))*12+MONTH(F73)-MONTH(A73)+1,0)))</f>
        <v/>
      </c>
      <c r="V73" s="30" t="str">
        <f aca="false">IF(U73="","",ROUND(R73*Summary!$C$7*U73,0))</f>
        <v/>
      </c>
      <c r="W73" s="21" t="str">
        <f aca="false">IF(OR($B73="",$C73="",$E73=""),"",IF(R73=0,"No TDS yet",IF(F73="",IF(Summary!$C$6&gt;T73,"Overdue","Pending"),IF(F73&gt;T73,"Deposited late","Deposited"))))</f>
        <v/>
      </c>
      <c r="X73" s="31" t="str">
        <f aca="false">IF(B73="","",IF(OR(ISNA(MATCH($B73,Deductees!$A$5:$A$304,0)),ISNA(MATCH($C73,'Section Master'!$A$5:$A$29,0)),E73=""),1,0))</f>
        <v/>
      </c>
    </row>
    <row r="74" customFormat="false" ht="15" hidden="false" customHeight="true" outlineLevel="0" collapsed="false">
      <c r="A74" s="32"/>
      <c r="B74" s="17"/>
      <c r="C74" s="17"/>
      <c r="D74" s="17"/>
      <c r="E74" s="33"/>
      <c r="F74" s="32"/>
      <c r="G74" s="17"/>
      <c r="H74" s="24" t="str">
        <f aca="false">IF($B74="","",IFERROR(INDEX(Deductees!$B$5:$B$304,MATCH($B74,Deductees!$A$5:$A$304,0))&amp;"",""))</f>
        <v/>
      </c>
      <c r="I74" s="24" t="str">
        <f aca="false">IF($B74="","",IFERROR(INDEX(Deductees!$C$5:$C$304,MATCH($B74,Deductees!$A$5:$A$304,0)),"Not in master"))</f>
        <v/>
      </c>
      <c r="J74" s="24" t="str">
        <f aca="false">IF($B74="","",IFERROR(INDEX(Deductees!$D$5:$D$304,MATCH($B74,Deductees!$A$5:$A$304,0)),"-"))</f>
        <v/>
      </c>
      <c r="K74" s="24" t="str">
        <f aca="false">IF($C74="","",IFERROR(INDEX('Section Master'!$C$5:$C$29,MATCH($C74,'Section Master'!$A$5:$A$29,0))&amp;" / "&amp;INDEX('Section Master'!$D$5:$D$29,MATCH($C74,'Section Master'!$A$5:$A$29,0)),"Code not found"))</f>
        <v/>
      </c>
      <c r="L74" s="25" t="str">
        <f aca="false">IF(OR($B74="",$C74="",$E74=""),"",IFERROR(IF(I74&lt;&gt;"Valid",MAX(INDEX('Section Master'!$F$5:$F$29,MATCH($C74,'Section Master'!$A$5:$A$29,0)),INDEX('Section Master'!$G$5:$G$29,MATCH($C74,'Section Master'!$A$5:$A$29,0))),IF(J74="Individual/HUF",INDEX('Section Master'!$E$5:$E$29,MATCH($C74,'Section Master'!$A$5:$A$29,0)),INDEX('Section Master'!$F$5:$F$29,MATCH($C74,'Section Master'!$A$5:$A$29,0)))),0))</f>
        <v/>
      </c>
      <c r="M74" s="26" t="str">
        <f aca="false">IF(A74="","",IF(MONTH(A74)&gt;=4,YEAR(A74),YEAR(A74)-1))</f>
        <v/>
      </c>
      <c r="N74" s="21" t="str">
        <f aca="false">IF(A74="","","Q"&amp;CHOOSE(MONTH(A74),4,4,4,1,1,1,2,2,2,3,3,3))</f>
        <v/>
      </c>
      <c r="O74" s="27" t="str">
        <f aca="false">IF(OR($B74="",$C74="",$E74=""),"",SUMIFS($E$6:E74,$B$6:B74,B74,$C$6:C74,C74,$M$6:M74,M74))</f>
        <v/>
      </c>
      <c r="P74" s="27" t="str">
        <f aca="false">IF(OR($B74="",$C74="",$E74=""),"",SUMIFS($Q$6:Q73,$B$6:B73,B74,$C$6:C73,C74,$M$6:M73,M74))</f>
        <v/>
      </c>
      <c r="Q74" s="27" t="str">
        <f aca="false">IF(OR($B74="",$C74="",$E74=""),"",IFERROR(CHOOSE(MATCH(INDEX('Section Master'!$H$5:$H$29,MATCH($C74,'Section Master'!$A$5:$A$29,0)),{"Single+Aggregate","Aggregate","Per payment","Excess over","None"},0),IF(O74&gt;INDEX('Section Master'!$J$5:$J$29,MATCH($C74,'Section Master'!$A$5:$A$29,0)),O74-P74,IF(E74&gt;INDEX('Section Master'!$I$5:$I$29,MATCH($C74,'Section Master'!$A$5:$A$29,0)),E74,0)),IF(O74&gt;INDEX('Section Master'!$J$5:$J$29,MATCH($C74,'Section Master'!$A$5:$A$29,0)),O74-P74,0),IF(E74&gt;INDEX('Section Master'!$I$5:$I$29,MATCH($C74,'Section Master'!$A$5:$A$29,0)),E74,0),MAX(0,O74-INDEX('Section Master'!$J$5:$J$29,MATCH($C74,'Section Master'!$A$5:$A$29,0)))-P74,E74),0))</f>
        <v/>
      </c>
      <c r="R74" s="28" t="str">
        <f aca="false">IF(Q74="","",ROUND(Q74*L74,0))</f>
        <v/>
      </c>
      <c r="T74" s="29" t="str">
        <f aca="false">IF(A74="","",IF(MONTH(A74)=3,DATE(YEAR(A74),4,30),DATE(YEAR(A74),MONTH(A74)+1,7)))</f>
        <v/>
      </c>
      <c r="U74" s="26" t="str">
        <f aca="false">IF(OR(R74="",F74=""),"",IF(R74=0,0,IF(F74&gt;T74,(YEAR(F74)-YEAR(A74))*12+MONTH(F74)-MONTH(A74)+1,0)))</f>
        <v/>
      </c>
      <c r="V74" s="30" t="str">
        <f aca="false">IF(U74="","",ROUND(R74*Summary!$C$7*U74,0))</f>
        <v/>
      </c>
      <c r="W74" s="21" t="str">
        <f aca="false">IF(OR($B74="",$C74="",$E74=""),"",IF(R74=0,"No TDS yet",IF(F74="",IF(Summary!$C$6&gt;T74,"Overdue","Pending"),IF(F74&gt;T74,"Deposited late","Deposited"))))</f>
        <v/>
      </c>
      <c r="X74" s="31" t="str">
        <f aca="false">IF(B74="","",IF(OR(ISNA(MATCH($B74,Deductees!$A$5:$A$304,0)),ISNA(MATCH($C74,'Section Master'!$A$5:$A$29,0)),E74=""),1,0))</f>
        <v/>
      </c>
    </row>
    <row r="75" customFormat="false" ht="15" hidden="false" customHeight="true" outlineLevel="0" collapsed="false">
      <c r="A75" s="32"/>
      <c r="B75" s="17"/>
      <c r="C75" s="17"/>
      <c r="D75" s="17"/>
      <c r="E75" s="33"/>
      <c r="F75" s="32"/>
      <c r="G75" s="17"/>
      <c r="H75" s="24" t="str">
        <f aca="false">IF($B75="","",IFERROR(INDEX(Deductees!$B$5:$B$304,MATCH($B75,Deductees!$A$5:$A$304,0))&amp;"",""))</f>
        <v/>
      </c>
      <c r="I75" s="24" t="str">
        <f aca="false">IF($B75="","",IFERROR(INDEX(Deductees!$C$5:$C$304,MATCH($B75,Deductees!$A$5:$A$304,0)),"Not in master"))</f>
        <v/>
      </c>
      <c r="J75" s="24" t="str">
        <f aca="false">IF($B75="","",IFERROR(INDEX(Deductees!$D$5:$D$304,MATCH($B75,Deductees!$A$5:$A$304,0)),"-"))</f>
        <v/>
      </c>
      <c r="K75" s="24" t="str">
        <f aca="false">IF($C75="","",IFERROR(INDEX('Section Master'!$C$5:$C$29,MATCH($C75,'Section Master'!$A$5:$A$29,0))&amp;" / "&amp;INDEX('Section Master'!$D$5:$D$29,MATCH($C75,'Section Master'!$A$5:$A$29,0)),"Code not found"))</f>
        <v/>
      </c>
      <c r="L75" s="25" t="str">
        <f aca="false">IF(OR($B75="",$C75="",$E75=""),"",IFERROR(IF(I75&lt;&gt;"Valid",MAX(INDEX('Section Master'!$F$5:$F$29,MATCH($C75,'Section Master'!$A$5:$A$29,0)),INDEX('Section Master'!$G$5:$G$29,MATCH($C75,'Section Master'!$A$5:$A$29,0))),IF(J75="Individual/HUF",INDEX('Section Master'!$E$5:$E$29,MATCH($C75,'Section Master'!$A$5:$A$29,0)),INDEX('Section Master'!$F$5:$F$29,MATCH($C75,'Section Master'!$A$5:$A$29,0)))),0))</f>
        <v/>
      </c>
      <c r="M75" s="26" t="str">
        <f aca="false">IF(A75="","",IF(MONTH(A75)&gt;=4,YEAR(A75),YEAR(A75)-1))</f>
        <v/>
      </c>
      <c r="N75" s="21" t="str">
        <f aca="false">IF(A75="","","Q"&amp;CHOOSE(MONTH(A75),4,4,4,1,1,1,2,2,2,3,3,3))</f>
        <v/>
      </c>
      <c r="O75" s="27" t="str">
        <f aca="false">IF(OR($B75="",$C75="",$E75=""),"",SUMIFS($E$6:E75,$B$6:B75,B75,$C$6:C75,C75,$M$6:M75,M75))</f>
        <v/>
      </c>
      <c r="P75" s="27" t="str">
        <f aca="false">IF(OR($B75="",$C75="",$E75=""),"",SUMIFS($Q$6:Q74,$B$6:B74,B75,$C$6:C74,C75,$M$6:M74,M75))</f>
        <v/>
      </c>
      <c r="Q75" s="27" t="str">
        <f aca="false">IF(OR($B75="",$C75="",$E75=""),"",IFERROR(CHOOSE(MATCH(INDEX('Section Master'!$H$5:$H$29,MATCH($C75,'Section Master'!$A$5:$A$29,0)),{"Single+Aggregate","Aggregate","Per payment","Excess over","None"},0),IF(O75&gt;INDEX('Section Master'!$J$5:$J$29,MATCH($C75,'Section Master'!$A$5:$A$29,0)),O75-P75,IF(E75&gt;INDEX('Section Master'!$I$5:$I$29,MATCH($C75,'Section Master'!$A$5:$A$29,0)),E75,0)),IF(O75&gt;INDEX('Section Master'!$J$5:$J$29,MATCH($C75,'Section Master'!$A$5:$A$29,0)),O75-P75,0),IF(E75&gt;INDEX('Section Master'!$I$5:$I$29,MATCH($C75,'Section Master'!$A$5:$A$29,0)),E75,0),MAX(0,O75-INDEX('Section Master'!$J$5:$J$29,MATCH($C75,'Section Master'!$A$5:$A$29,0)))-P75,E75),0))</f>
        <v/>
      </c>
      <c r="R75" s="28" t="str">
        <f aca="false">IF(Q75="","",ROUND(Q75*L75,0))</f>
        <v/>
      </c>
      <c r="T75" s="29" t="str">
        <f aca="false">IF(A75="","",IF(MONTH(A75)=3,DATE(YEAR(A75),4,30),DATE(YEAR(A75),MONTH(A75)+1,7)))</f>
        <v/>
      </c>
      <c r="U75" s="26" t="str">
        <f aca="false">IF(OR(R75="",F75=""),"",IF(R75=0,0,IF(F75&gt;T75,(YEAR(F75)-YEAR(A75))*12+MONTH(F75)-MONTH(A75)+1,0)))</f>
        <v/>
      </c>
      <c r="V75" s="30" t="str">
        <f aca="false">IF(U75="","",ROUND(R75*Summary!$C$7*U75,0))</f>
        <v/>
      </c>
      <c r="W75" s="21" t="str">
        <f aca="false">IF(OR($B75="",$C75="",$E75=""),"",IF(R75=0,"No TDS yet",IF(F75="",IF(Summary!$C$6&gt;T75,"Overdue","Pending"),IF(F75&gt;T75,"Deposited late","Deposited"))))</f>
        <v/>
      </c>
      <c r="X75" s="31" t="str">
        <f aca="false">IF(B75="","",IF(OR(ISNA(MATCH($B75,Deductees!$A$5:$A$304,0)),ISNA(MATCH($C75,'Section Master'!$A$5:$A$29,0)),E75=""),1,0))</f>
        <v/>
      </c>
    </row>
    <row r="76" customFormat="false" ht="15" hidden="false" customHeight="true" outlineLevel="0" collapsed="false">
      <c r="A76" s="32"/>
      <c r="B76" s="17"/>
      <c r="C76" s="17"/>
      <c r="D76" s="17"/>
      <c r="E76" s="33"/>
      <c r="F76" s="32"/>
      <c r="G76" s="17"/>
      <c r="H76" s="24" t="str">
        <f aca="false">IF($B76="","",IFERROR(INDEX(Deductees!$B$5:$B$304,MATCH($B76,Deductees!$A$5:$A$304,0))&amp;"",""))</f>
        <v/>
      </c>
      <c r="I76" s="24" t="str">
        <f aca="false">IF($B76="","",IFERROR(INDEX(Deductees!$C$5:$C$304,MATCH($B76,Deductees!$A$5:$A$304,0)),"Not in master"))</f>
        <v/>
      </c>
      <c r="J76" s="24" t="str">
        <f aca="false">IF($B76="","",IFERROR(INDEX(Deductees!$D$5:$D$304,MATCH($B76,Deductees!$A$5:$A$304,0)),"-"))</f>
        <v/>
      </c>
      <c r="K76" s="24" t="str">
        <f aca="false">IF($C76="","",IFERROR(INDEX('Section Master'!$C$5:$C$29,MATCH($C76,'Section Master'!$A$5:$A$29,0))&amp;" / "&amp;INDEX('Section Master'!$D$5:$D$29,MATCH($C76,'Section Master'!$A$5:$A$29,0)),"Code not found"))</f>
        <v/>
      </c>
      <c r="L76" s="25" t="str">
        <f aca="false">IF(OR($B76="",$C76="",$E76=""),"",IFERROR(IF(I76&lt;&gt;"Valid",MAX(INDEX('Section Master'!$F$5:$F$29,MATCH($C76,'Section Master'!$A$5:$A$29,0)),INDEX('Section Master'!$G$5:$G$29,MATCH($C76,'Section Master'!$A$5:$A$29,0))),IF(J76="Individual/HUF",INDEX('Section Master'!$E$5:$E$29,MATCH($C76,'Section Master'!$A$5:$A$29,0)),INDEX('Section Master'!$F$5:$F$29,MATCH($C76,'Section Master'!$A$5:$A$29,0)))),0))</f>
        <v/>
      </c>
      <c r="M76" s="26" t="str">
        <f aca="false">IF(A76="","",IF(MONTH(A76)&gt;=4,YEAR(A76),YEAR(A76)-1))</f>
        <v/>
      </c>
      <c r="N76" s="21" t="str">
        <f aca="false">IF(A76="","","Q"&amp;CHOOSE(MONTH(A76),4,4,4,1,1,1,2,2,2,3,3,3))</f>
        <v/>
      </c>
      <c r="O76" s="27" t="str">
        <f aca="false">IF(OR($B76="",$C76="",$E76=""),"",SUMIFS($E$6:E76,$B$6:B76,B76,$C$6:C76,C76,$M$6:M76,M76))</f>
        <v/>
      </c>
      <c r="P76" s="27" t="str">
        <f aca="false">IF(OR($B76="",$C76="",$E76=""),"",SUMIFS($Q$6:Q75,$B$6:B75,B76,$C$6:C75,C76,$M$6:M75,M76))</f>
        <v/>
      </c>
      <c r="Q76" s="27" t="str">
        <f aca="false">IF(OR($B76="",$C76="",$E76=""),"",IFERROR(CHOOSE(MATCH(INDEX('Section Master'!$H$5:$H$29,MATCH($C76,'Section Master'!$A$5:$A$29,0)),{"Single+Aggregate","Aggregate","Per payment","Excess over","None"},0),IF(O76&gt;INDEX('Section Master'!$J$5:$J$29,MATCH($C76,'Section Master'!$A$5:$A$29,0)),O76-P76,IF(E76&gt;INDEX('Section Master'!$I$5:$I$29,MATCH($C76,'Section Master'!$A$5:$A$29,0)),E76,0)),IF(O76&gt;INDEX('Section Master'!$J$5:$J$29,MATCH($C76,'Section Master'!$A$5:$A$29,0)),O76-P76,0),IF(E76&gt;INDEX('Section Master'!$I$5:$I$29,MATCH($C76,'Section Master'!$A$5:$A$29,0)),E76,0),MAX(0,O76-INDEX('Section Master'!$J$5:$J$29,MATCH($C76,'Section Master'!$A$5:$A$29,0)))-P76,E76),0))</f>
        <v/>
      </c>
      <c r="R76" s="28" t="str">
        <f aca="false">IF(Q76="","",ROUND(Q76*L76,0))</f>
        <v/>
      </c>
      <c r="T76" s="29" t="str">
        <f aca="false">IF(A76="","",IF(MONTH(A76)=3,DATE(YEAR(A76),4,30),DATE(YEAR(A76),MONTH(A76)+1,7)))</f>
        <v/>
      </c>
      <c r="U76" s="26" t="str">
        <f aca="false">IF(OR(R76="",F76=""),"",IF(R76=0,0,IF(F76&gt;T76,(YEAR(F76)-YEAR(A76))*12+MONTH(F76)-MONTH(A76)+1,0)))</f>
        <v/>
      </c>
      <c r="V76" s="30" t="str">
        <f aca="false">IF(U76="","",ROUND(R76*Summary!$C$7*U76,0))</f>
        <v/>
      </c>
      <c r="W76" s="21" t="str">
        <f aca="false">IF(OR($B76="",$C76="",$E76=""),"",IF(R76=0,"No TDS yet",IF(F76="",IF(Summary!$C$6&gt;T76,"Overdue","Pending"),IF(F76&gt;T76,"Deposited late","Deposited"))))</f>
        <v/>
      </c>
      <c r="X76" s="31" t="str">
        <f aca="false">IF(B76="","",IF(OR(ISNA(MATCH($B76,Deductees!$A$5:$A$304,0)),ISNA(MATCH($C76,'Section Master'!$A$5:$A$29,0)),E76=""),1,0))</f>
        <v/>
      </c>
    </row>
    <row r="77" customFormat="false" ht="15" hidden="false" customHeight="true" outlineLevel="0" collapsed="false">
      <c r="A77" s="32"/>
      <c r="B77" s="17"/>
      <c r="C77" s="17"/>
      <c r="D77" s="17"/>
      <c r="E77" s="33"/>
      <c r="F77" s="32"/>
      <c r="G77" s="17"/>
      <c r="H77" s="24" t="str">
        <f aca="false">IF($B77="","",IFERROR(INDEX(Deductees!$B$5:$B$304,MATCH($B77,Deductees!$A$5:$A$304,0))&amp;"",""))</f>
        <v/>
      </c>
      <c r="I77" s="24" t="str">
        <f aca="false">IF($B77="","",IFERROR(INDEX(Deductees!$C$5:$C$304,MATCH($B77,Deductees!$A$5:$A$304,0)),"Not in master"))</f>
        <v/>
      </c>
      <c r="J77" s="24" t="str">
        <f aca="false">IF($B77="","",IFERROR(INDEX(Deductees!$D$5:$D$304,MATCH($B77,Deductees!$A$5:$A$304,0)),"-"))</f>
        <v/>
      </c>
      <c r="K77" s="24" t="str">
        <f aca="false">IF($C77="","",IFERROR(INDEX('Section Master'!$C$5:$C$29,MATCH($C77,'Section Master'!$A$5:$A$29,0))&amp;" / "&amp;INDEX('Section Master'!$D$5:$D$29,MATCH($C77,'Section Master'!$A$5:$A$29,0)),"Code not found"))</f>
        <v/>
      </c>
      <c r="L77" s="25" t="str">
        <f aca="false">IF(OR($B77="",$C77="",$E77=""),"",IFERROR(IF(I77&lt;&gt;"Valid",MAX(INDEX('Section Master'!$F$5:$F$29,MATCH($C77,'Section Master'!$A$5:$A$29,0)),INDEX('Section Master'!$G$5:$G$29,MATCH($C77,'Section Master'!$A$5:$A$29,0))),IF(J77="Individual/HUF",INDEX('Section Master'!$E$5:$E$29,MATCH($C77,'Section Master'!$A$5:$A$29,0)),INDEX('Section Master'!$F$5:$F$29,MATCH($C77,'Section Master'!$A$5:$A$29,0)))),0))</f>
        <v/>
      </c>
      <c r="M77" s="26" t="str">
        <f aca="false">IF(A77="","",IF(MONTH(A77)&gt;=4,YEAR(A77),YEAR(A77)-1))</f>
        <v/>
      </c>
      <c r="N77" s="21" t="str">
        <f aca="false">IF(A77="","","Q"&amp;CHOOSE(MONTH(A77),4,4,4,1,1,1,2,2,2,3,3,3))</f>
        <v/>
      </c>
      <c r="O77" s="27" t="str">
        <f aca="false">IF(OR($B77="",$C77="",$E77=""),"",SUMIFS($E$6:E77,$B$6:B77,B77,$C$6:C77,C77,$M$6:M77,M77))</f>
        <v/>
      </c>
      <c r="P77" s="27" t="str">
        <f aca="false">IF(OR($B77="",$C77="",$E77=""),"",SUMIFS($Q$6:Q76,$B$6:B76,B77,$C$6:C76,C77,$M$6:M76,M77))</f>
        <v/>
      </c>
      <c r="Q77" s="27" t="str">
        <f aca="false">IF(OR($B77="",$C77="",$E77=""),"",IFERROR(CHOOSE(MATCH(INDEX('Section Master'!$H$5:$H$29,MATCH($C77,'Section Master'!$A$5:$A$29,0)),{"Single+Aggregate","Aggregate","Per payment","Excess over","None"},0),IF(O77&gt;INDEX('Section Master'!$J$5:$J$29,MATCH($C77,'Section Master'!$A$5:$A$29,0)),O77-P77,IF(E77&gt;INDEX('Section Master'!$I$5:$I$29,MATCH($C77,'Section Master'!$A$5:$A$29,0)),E77,0)),IF(O77&gt;INDEX('Section Master'!$J$5:$J$29,MATCH($C77,'Section Master'!$A$5:$A$29,0)),O77-P77,0),IF(E77&gt;INDEX('Section Master'!$I$5:$I$29,MATCH($C77,'Section Master'!$A$5:$A$29,0)),E77,0),MAX(0,O77-INDEX('Section Master'!$J$5:$J$29,MATCH($C77,'Section Master'!$A$5:$A$29,0)))-P77,E77),0))</f>
        <v/>
      </c>
      <c r="R77" s="28" t="str">
        <f aca="false">IF(Q77="","",ROUND(Q77*L77,0))</f>
        <v/>
      </c>
      <c r="T77" s="29" t="str">
        <f aca="false">IF(A77="","",IF(MONTH(A77)=3,DATE(YEAR(A77),4,30),DATE(YEAR(A77),MONTH(A77)+1,7)))</f>
        <v/>
      </c>
      <c r="U77" s="26" t="str">
        <f aca="false">IF(OR(R77="",F77=""),"",IF(R77=0,0,IF(F77&gt;T77,(YEAR(F77)-YEAR(A77))*12+MONTH(F77)-MONTH(A77)+1,0)))</f>
        <v/>
      </c>
      <c r="V77" s="30" t="str">
        <f aca="false">IF(U77="","",ROUND(R77*Summary!$C$7*U77,0))</f>
        <v/>
      </c>
      <c r="W77" s="21" t="str">
        <f aca="false">IF(OR($B77="",$C77="",$E77=""),"",IF(R77=0,"No TDS yet",IF(F77="",IF(Summary!$C$6&gt;T77,"Overdue","Pending"),IF(F77&gt;T77,"Deposited late","Deposited"))))</f>
        <v/>
      </c>
      <c r="X77" s="31" t="str">
        <f aca="false">IF(B77="","",IF(OR(ISNA(MATCH($B77,Deductees!$A$5:$A$304,0)),ISNA(MATCH($C77,'Section Master'!$A$5:$A$29,0)),E77=""),1,0))</f>
        <v/>
      </c>
    </row>
    <row r="78" customFormat="false" ht="15" hidden="false" customHeight="true" outlineLevel="0" collapsed="false">
      <c r="A78" s="32"/>
      <c r="B78" s="17"/>
      <c r="C78" s="17"/>
      <c r="D78" s="17"/>
      <c r="E78" s="33"/>
      <c r="F78" s="32"/>
      <c r="G78" s="17"/>
      <c r="H78" s="24" t="str">
        <f aca="false">IF($B78="","",IFERROR(INDEX(Deductees!$B$5:$B$304,MATCH($B78,Deductees!$A$5:$A$304,0))&amp;"",""))</f>
        <v/>
      </c>
      <c r="I78" s="24" t="str">
        <f aca="false">IF($B78="","",IFERROR(INDEX(Deductees!$C$5:$C$304,MATCH($B78,Deductees!$A$5:$A$304,0)),"Not in master"))</f>
        <v/>
      </c>
      <c r="J78" s="24" t="str">
        <f aca="false">IF($B78="","",IFERROR(INDEX(Deductees!$D$5:$D$304,MATCH($B78,Deductees!$A$5:$A$304,0)),"-"))</f>
        <v/>
      </c>
      <c r="K78" s="24" t="str">
        <f aca="false">IF($C78="","",IFERROR(INDEX('Section Master'!$C$5:$C$29,MATCH($C78,'Section Master'!$A$5:$A$29,0))&amp;" / "&amp;INDEX('Section Master'!$D$5:$D$29,MATCH($C78,'Section Master'!$A$5:$A$29,0)),"Code not found"))</f>
        <v/>
      </c>
      <c r="L78" s="25" t="str">
        <f aca="false">IF(OR($B78="",$C78="",$E78=""),"",IFERROR(IF(I78&lt;&gt;"Valid",MAX(INDEX('Section Master'!$F$5:$F$29,MATCH($C78,'Section Master'!$A$5:$A$29,0)),INDEX('Section Master'!$G$5:$G$29,MATCH($C78,'Section Master'!$A$5:$A$29,0))),IF(J78="Individual/HUF",INDEX('Section Master'!$E$5:$E$29,MATCH($C78,'Section Master'!$A$5:$A$29,0)),INDEX('Section Master'!$F$5:$F$29,MATCH($C78,'Section Master'!$A$5:$A$29,0)))),0))</f>
        <v/>
      </c>
      <c r="M78" s="26" t="str">
        <f aca="false">IF(A78="","",IF(MONTH(A78)&gt;=4,YEAR(A78),YEAR(A78)-1))</f>
        <v/>
      </c>
      <c r="N78" s="21" t="str">
        <f aca="false">IF(A78="","","Q"&amp;CHOOSE(MONTH(A78),4,4,4,1,1,1,2,2,2,3,3,3))</f>
        <v/>
      </c>
      <c r="O78" s="27" t="str">
        <f aca="false">IF(OR($B78="",$C78="",$E78=""),"",SUMIFS($E$6:E78,$B$6:B78,B78,$C$6:C78,C78,$M$6:M78,M78))</f>
        <v/>
      </c>
      <c r="P78" s="27" t="str">
        <f aca="false">IF(OR($B78="",$C78="",$E78=""),"",SUMIFS($Q$6:Q77,$B$6:B77,B78,$C$6:C77,C78,$M$6:M77,M78))</f>
        <v/>
      </c>
      <c r="Q78" s="27" t="str">
        <f aca="false">IF(OR($B78="",$C78="",$E78=""),"",IFERROR(CHOOSE(MATCH(INDEX('Section Master'!$H$5:$H$29,MATCH($C78,'Section Master'!$A$5:$A$29,0)),{"Single+Aggregate","Aggregate","Per payment","Excess over","None"},0),IF(O78&gt;INDEX('Section Master'!$J$5:$J$29,MATCH($C78,'Section Master'!$A$5:$A$29,0)),O78-P78,IF(E78&gt;INDEX('Section Master'!$I$5:$I$29,MATCH($C78,'Section Master'!$A$5:$A$29,0)),E78,0)),IF(O78&gt;INDEX('Section Master'!$J$5:$J$29,MATCH($C78,'Section Master'!$A$5:$A$29,0)),O78-P78,0),IF(E78&gt;INDEX('Section Master'!$I$5:$I$29,MATCH($C78,'Section Master'!$A$5:$A$29,0)),E78,0),MAX(0,O78-INDEX('Section Master'!$J$5:$J$29,MATCH($C78,'Section Master'!$A$5:$A$29,0)))-P78,E78),0))</f>
        <v/>
      </c>
      <c r="R78" s="28" t="str">
        <f aca="false">IF(Q78="","",ROUND(Q78*L78,0))</f>
        <v/>
      </c>
      <c r="T78" s="29" t="str">
        <f aca="false">IF(A78="","",IF(MONTH(A78)=3,DATE(YEAR(A78),4,30),DATE(YEAR(A78),MONTH(A78)+1,7)))</f>
        <v/>
      </c>
      <c r="U78" s="26" t="str">
        <f aca="false">IF(OR(R78="",F78=""),"",IF(R78=0,0,IF(F78&gt;T78,(YEAR(F78)-YEAR(A78))*12+MONTH(F78)-MONTH(A78)+1,0)))</f>
        <v/>
      </c>
      <c r="V78" s="30" t="str">
        <f aca="false">IF(U78="","",ROUND(R78*Summary!$C$7*U78,0))</f>
        <v/>
      </c>
      <c r="W78" s="21" t="str">
        <f aca="false">IF(OR($B78="",$C78="",$E78=""),"",IF(R78=0,"No TDS yet",IF(F78="",IF(Summary!$C$6&gt;T78,"Overdue","Pending"),IF(F78&gt;T78,"Deposited late","Deposited"))))</f>
        <v/>
      </c>
      <c r="X78" s="31" t="str">
        <f aca="false">IF(B78="","",IF(OR(ISNA(MATCH($B78,Deductees!$A$5:$A$304,0)),ISNA(MATCH($C78,'Section Master'!$A$5:$A$29,0)),E78=""),1,0))</f>
        <v/>
      </c>
    </row>
    <row r="79" customFormat="false" ht="15" hidden="false" customHeight="true" outlineLevel="0" collapsed="false">
      <c r="A79" s="32"/>
      <c r="B79" s="17"/>
      <c r="C79" s="17"/>
      <c r="D79" s="17"/>
      <c r="E79" s="33"/>
      <c r="F79" s="32"/>
      <c r="G79" s="17"/>
      <c r="H79" s="24" t="str">
        <f aca="false">IF($B79="","",IFERROR(INDEX(Deductees!$B$5:$B$304,MATCH($B79,Deductees!$A$5:$A$304,0))&amp;"",""))</f>
        <v/>
      </c>
      <c r="I79" s="24" t="str">
        <f aca="false">IF($B79="","",IFERROR(INDEX(Deductees!$C$5:$C$304,MATCH($B79,Deductees!$A$5:$A$304,0)),"Not in master"))</f>
        <v/>
      </c>
      <c r="J79" s="24" t="str">
        <f aca="false">IF($B79="","",IFERROR(INDEX(Deductees!$D$5:$D$304,MATCH($B79,Deductees!$A$5:$A$304,0)),"-"))</f>
        <v/>
      </c>
      <c r="K79" s="24" t="str">
        <f aca="false">IF($C79="","",IFERROR(INDEX('Section Master'!$C$5:$C$29,MATCH($C79,'Section Master'!$A$5:$A$29,0))&amp;" / "&amp;INDEX('Section Master'!$D$5:$D$29,MATCH($C79,'Section Master'!$A$5:$A$29,0)),"Code not found"))</f>
        <v/>
      </c>
      <c r="L79" s="25" t="str">
        <f aca="false">IF(OR($B79="",$C79="",$E79=""),"",IFERROR(IF(I79&lt;&gt;"Valid",MAX(INDEX('Section Master'!$F$5:$F$29,MATCH($C79,'Section Master'!$A$5:$A$29,0)),INDEX('Section Master'!$G$5:$G$29,MATCH($C79,'Section Master'!$A$5:$A$29,0))),IF(J79="Individual/HUF",INDEX('Section Master'!$E$5:$E$29,MATCH($C79,'Section Master'!$A$5:$A$29,0)),INDEX('Section Master'!$F$5:$F$29,MATCH($C79,'Section Master'!$A$5:$A$29,0)))),0))</f>
        <v/>
      </c>
      <c r="M79" s="26" t="str">
        <f aca="false">IF(A79="","",IF(MONTH(A79)&gt;=4,YEAR(A79),YEAR(A79)-1))</f>
        <v/>
      </c>
      <c r="N79" s="21" t="str">
        <f aca="false">IF(A79="","","Q"&amp;CHOOSE(MONTH(A79),4,4,4,1,1,1,2,2,2,3,3,3))</f>
        <v/>
      </c>
      <c r="O79" s="27" t="str">
        <f aca="false">IF(OR($B79="",$C79="",$E79=""),"",SUMIFS($E$6:E79,$B$6:B79,B79,$C$6:C79,C79,$M$6:M79,M79))</f>
        <v/>
      </c>
      <c r="P79" s="27" t="str">
        <f aca="false">IF(OR($B79="",$C79="",$E79=""),"",SUMIFS($Q$6:Q78,$B$6:B78,B79,$C$6:C78,C79,$M$6:M78,M79))</f>
        <v/>
      </c>
      <c r="Q79" s="27" t="str">
        <f aca="false">IF(OR($B79="",$C79="",$E79=""),"",IFERROR(CHOOSE(MATCH(INDEX('Section Master'!$H$5:$H$29,MATCH($C79,'Section Master'!$A$5:$A$29,0)),{"Single+Aggregate","Aggregate","Per payment","Excess over","None"},0),IF(O79&gt;INDEX('Section Master'!$J$5:$J$29,MATCH($C79,'Section Master'!$A$5:$A$29,0)),O79-P79,IF(E79&gt;INDEX('Section Master'!$I$5:$I$29,MATCH($C79,'Section Master'!$A$5:$A$29,0)),E79,0)),IF(O79&gt;INDEX('Section Master'!$J$5:$J$29,MATCH($C79,'Section Master'!$A$5:$A$29,0)),O79-P79,0),IF(E79&gt;INDEX('Section Master'!$I$5:$I$29,MATCH($C79,'Section Master'!$A$5:$A$29,0)),E79,0),MAX(0,O79-INDEX('Section Master'!$J$5:$J$29,MATCH($C79,'Section Master'!$A$5:$A$29,0)))-P79,E79),0))</f>
        <v/>
      </c>
      <c r="R79" s="28" t="str">
        <f aca="false">IF(Q79="","",ROUND(Q79*L79,0))</f>
        <v/>
      </c>
      <c r="T79" s="29" t="str">
        <f aca="false">IF(A79="","",IF(MONTH(A79)=3,DATE(YEAR(A79),4,30),DATE(YEAR(A79),MONTH(A79)+1,7)))</f>
        <v/>
      </c>
      <c r="U79" s="26" t="str">
        <f aca="false">IF(OR(R79="",F79=""),"",IF(R79=0,0,IF(F79&gt;T79,(YEAR(F79)-YEAR(A79))*12+MONTH(F79)-MONTH(A79)+1,0)))</f>
        <v/>
      </c>
      <c r="V79" s="30" t="str">
        <f aca="false">IF(U79="","",ROUND(R79*Summary!$C$7*U79,0))</f>
        <v/>
      </c>
      <c r="W79" s="21" t="str">
        <f aca="false">IF(OR($B79="",$C79="",$E79=""),"",IF(R79=0,"No TDS yet",IF(F79="",IF(Summary!$C$6&gt;T79,"Overdue","Pending"),IF(F79&gt;T79,"Deposited late","Deposited"))))</f>
        <v/>
      </c>
      <c r="X79" s="31" t="str">
        <f aca="false">IF(B79="","",IF(OR(ISNA(MATCH($B79,Deductees!$A$5:$A$304,0)),ISNA(MATCH($C79,'Section Master'!$A$5:$A$29,0)),E79=""),1,0))</f>
        <v/>
      </c>
    </row>
    <row r="80" customFormat="false" ht="15" hidden="false" customHeight="true" outlineLevel="0" collapsed="false">
      <c r="A80" s="32"/>
      <c r="B80" s="17"/>
      <c r="C80" s="17"/>
      <c r="D80" s="17"/>
      <c r="E80" s="33"/>
      <c r="F80" s="32"/>
      <c r="G80" s="17"/>
      <c r="H80" s="24" t="str">
        <f aca="false">IF($B80="","",IFERROR(INDEX(Deductees!$B$5:$B$304,MATCH($B80,Deductees!$A$5:$A$304,0))&amp;"",""))</f>
        <v/>
      </c>
      <c r="I80" s="24" t="str">
        <f aca="false">IF($B80="","",IFERROR(INDEX(Deductees!$C$5:$C$304,MATCH($B80,Deductees!$A$5:$A$304,0)),"Not in master"))</f>
        <v/>
      </c>
      <c r="J80" s="24" t="str">
        <f aca="false">IF($B80="","",IFERROR(INDEX(Deductees!$D$5:$D$304,MATCH($B80,Deductees!$A$5:$A$304,0)),"-"))</f>
        <v/>
      </c>
      <c r="K80" s="24" t="str">
        <f aca="false">IF($C80="","",IFERROR(INDEX('Section Master'!$C$5:$C$29,MATCH($C80,'Section Master'!$A$5:$A$29,0))&amp;" / "&amp;INDEX('Section Master'!$D$5:$D$29,MATCH($C80,'Section Master'!$A$5:$A$29,0)),"Code not found"))</f>
        <v/>
      </c>
      <c r="L80" s="25" t="str">
        <f aca="false">IF(OR($B80="",$C80="",$E80=""),"",IFERROR(IF(I80&lt;&gt;"Valid",MAX(INDEX('Section Master'!$F$5:$F$29,MATCH($C80,'Section Master'!$A$5:$A$29,0)),INDEX('Section Master'!$G$5:$G$29,MATCH($C80,'Section Master'!$A$5:$A$29,0))),IF(J80="Individual/HUF",INDEX('Section Master'!$E$5:$E$29,MATCH($C80,'Section Master'!$A$5:$A$29,0)),INDEX('Section Master'!$F$5:$F$29,MATCH($C80,'Section Master'!$A$5:$A$29,0)))),0))</f>
        <v/>
      </c>
      <c r="M80" s="26" t="str">
        <f aca="false">IF(A80="","",IF(MONTH(A80)&gt;=4,YEAR(A80),YEAR(A80)-1))</f>
        <v/>
      </c>
      <c r="N80" s="21" t="str">
        <f aca="false">IF(A80="","","Q"&amp;CHOOSE(MONTH(A80),4,4,4,1,1,1,2,2,2,3,3,3))</f>
        <v/>
      </c>
      <c r="O80" s="27" t="str">
        <f aca="false">IF(OR($B80="",$C80="",$E80=""),"",SUMIFS($E$6:E80,$B$6:B80,B80,$C$6:C80,C80,$M$6:M80,M80))</f>
        <v/>
      </c>
      <c r="P80" s="27" t="str">
        <f aca="false">IF(OR($B80="",$C80="",$E80=""),"",SUMIFS($Q$6:Q79,$B$6:B79,B80,$C$6:C79,C80,$M$6:M79,M80))</f>
        <v/>
      </c>
      <c r="Q80" s="27" t="str">
        <f aca="false">IF(OR($B80="",$C80="",$E80=""),"",IFERROR(CHOOSE(MATCH(INDEX('Section Master'!$H$5:$H$29,MATCH($C80,'Section Master'!$A$5:$A$29,0)),{"Single+Aggregate","Aggregate","Per payment","Excess over","None"},0),IF(O80&gt;INDEX('Section Master'!$J$5:$J$29,MATCH($C80,'Section Master'!$A$5:$A$29,0)),O80-P80,IF(E80&gt;INDEX('Section Master'!$I$5:$I$29,MATCH($C80,'Section Master'!$A$5:$A$29,0)),E80,0)),IF(O80&gt;INDEX('Section Master'!$J$5:$J$29,MATCH($C80,'Section Master'!$A$5:$A$29,0)),O80-P80,0),IF(E80&gt;INDEX('Section Master'!$I$5:$I$29,MATCH($C80,'Section Master'!$A$5:$A$29,0)),E80,0),MAX(0,O80-INDEX('Section Master'!$J$5:$J$29,MATCH($C80,'Section Master'!$A$5:$A$29,0)))-P80,E80),0))</f>
        <v/>
      </c>
      <c r="R80" s="28" t="str">
        <f aca="false">IF(Q80="","",ROUND(Q80*L80,0))</f>
        <v/>
      </c>
      <c r="T80" s="29" t="str">
        <f aca="false">IF(A80="","",IF(MONTH(A80)=3,DATE(YEAR(A80),4,30),DATE(YEAR(A80),MONTH(A80)+1,7)))</f>
        <v/>
      </c>
      <c r="U80" s="26" t="str">
        <f aca="false">IF(OR(R80="",F80=""),"",IF(R80=0,0,IF(F80&gt;T80,(YEAR(F80)-YEAR(A80))*12+MONTH(F80)-MONTH(A80)+1,0)))</f>
        <v/>
      </c>
      <c r="V80" s="30" t="str">
        <f aca="false">IF(U80="","",ROUND(R80*Summary!$C$7*U80,0))</f>
        <v/>
      </c>
      <c r="W80" s="21" t="str">
        <f aca="false">IF(OR($B80="",$C80="",$E80=""),"",IF(R80=0,"No TDS yet",IF(F80="",IF(Summary!$C$6&gt;T80,"Overdue","Pending"),IF(F80&gt;T80,"Deposited late","Deposited"))))</f>
        <v/>
      </c>
      <c r="X80" s="31" t="str">
        <f aca="false">IF(B80="","",IF(OR(ISNA(MATCH($B80,Deductees!$A$5:$A$304,0)),ISNA(MATCH($C80,'Section Master'!$A$5:$A$29,0)),E80=""),1,0))</f>
        <v/>
      </c>
    </row>
    <row r="81" customFormat="false" ht="15" hidden="false" customHeight="true" outlineLevel="0" collapsed="false">
      <c r="A81" s="32"/>
      <c r="B81" s="17"/>
      <c r="C81" s="17"/>
      <c r="D81" s="17"/>
      <c r="E81" s="33"/>
      <c r="F81" s="32"/>
      <c r="G81" s="17"/>
      <c r="H81" s="24" t="str">
        <f aca="false">IF($B81="","",IFERROR(INDEX(Deductees!$B$5:$B$304,MATCH($B81,Deductees!$A$5:$A$304,0))&amp;"",""))</f>
        <v/>
      </c>
      <c r="I81" s="24" t="str">
        <f aca="false">IF($B81="","",IFERROR(INDEX(Deductees!$C$5:$C$304,MATCH($B81,Deductees!$A$5:$A$304,0)),"Not in master"))</f>
        <v/>
      </c>
      <c r="J81" s="24" t="str">
        <f aca="false">IF($B81="","",IFERROR(INDEX(Deductees!$D$5:$D$304,MATCH($B81,Deductees!$A$5:$A$304,0)),"-"))</f>
        <v/>
      </c>
      <c r="K81" s="24" t="str">
        <f aca="false">IF($C81="","",IFERROR(INDEX('Section Master'!$C$5:$C$29,MATCH($C81,'Section Master'!$A$5:$A$29,0))&amp;" / "&amp;INDEX('Section Master'!$D$5:$D$29,MATCH($C81,'Section Master'!$A$5:$A$29,0)),"Code not found"))</f>
        <v/>
      </c>
      <c r="L81" s="25" t="str">
        <f aca="false">IF(OR($B81="",$C81="",$E81=""),"",IFERROR(IF(I81&lt;&gt;"Valid",MAX(INDEX('Section Master'!$F$5:$F$29,MATCH($C81,'Section Master'!$A$5:$A$29,0)),INDEX('Section Master'!$G$5:$G$29,MATCH($C81,'Section Master'!$A$5:$A$29,0))),IF(J81="Individual/HUF",INDEX('Section Master'!$E$5:$E$29,MATCH($C81,'Section Master'!$A$5:$A$29,0)),INDEX('Section Master'!$F$5:$F$29,MATCH($C81,'Section Master'!$A$5:$A$29,0)))),0))</f>
        <v/>
      </c>
      <c r="M81" s="26" t="str">
        <f aca="false">IF(A81="","",IF(MONTH(A81)&gt;=4,YEAR(A81),YEAR(A81)-1))</f>
        <v/>
      </c>
      <c r="N81" s="21" t="str">
        <f aca="false">IF(A81="","","Q"&amp;CHOOSE(MONTH(A81),4,4,4,1,1,1,2,2,2,3,3,3))</f>
        <v/>
      </c>
      <c r="O81" s="27" t="str">
        <f aca="false">IF(OR($B81="",$C81="",$E81=""),"",SUMIFS($E$6:E81,$B$6:B81,B81,$C$6:C81,C81,$M$6:M81,M81))</f>
        <v/>
      </c>
      <c r="P81" s="27" t="str">
        <f aca="false">IF(OR($B81="",$C81="",$E81=""),"",SUMIFS($Q$6:Q80,$B$6:B80,B81,$C$6:C80,C81,$M$6:M80,M81))</f>
        <v/>
      </c>
      <c r="Q81" s="27" t="str">
        <f aca="false">IF(OR($B81="",$C81="",$E81=""),"",IFERROR(CHOOSE(MATCH(INDEX('Section Master'!$H$5:$H$29,MATCH($C81,'Section Master'!$A$5:$A$29,0)),{"Single+Aggregate","Aggregate","Per payment","Excess over","None"},0),IF(O81&gt;INDEX('Section Master'!$J$5:$J$29,MATCH($C81,'Section Master'!$A$5:$A$29,0)),O81-P81,IF(E81&gt;INDEX('Section Master'!$I$5:$I$29,MATCH($C81,'Section Master'!$A$5:$A$29,0)),E81,0)),IF(O81&gt;INDEX('Section Master'!$J$5:$J$29,MATCH($C81,'Section Master'!$A$5:$A$29,0)),O81-P81,0),IF(E81&gt;INDEX('Section Master'!$I$5:$I$29,MATCH($C81,'Section Master'!$A$5:$A$29,0)),E81,0),MAX(0,O81-INDEX('Section Master'!$J$5:$J$29,MATCH($C81,'Section Master'!$A$5:$A$29,0)))-P81,E81),0))</f>
        <v/>
      </c>
      <c r="R81" s="28" t="str">
        <f aca="false">IF(Q81="","",ROUND(Q81*L81,0))</f>
        <v/>
      </c>
      <c r="T81" s="29" t="str">
        <f aca="false">IF(A81="","",IF(MONTH(A81)=3,DATE(YEAR(A81),4,30),DATE(YEAR(A81),MONTH(A81)+1,7)))</f>
        <v/>
      </c>
      <c r="U81" s="26" t="str">
        <f aca="false">IF(OR(R81="",F81=""),"",IF(R81=0,0,IF(F81&gt;T81,(YEAR(F81)-YEAR(A81))*12+MONTH(F81)-MONTH(A81)+1,0)))</f>
        <v/>
      </c>
      <c r="V81" s="30" t="str">
        <f aca="false">IF(U81="","",ROUND(R81*Summary!$C$7*U81,0))</f>
        <v/>
      </c>
      <c r="W81" s="21" t="str">
        <f aca="false">IF(OR($B81="",$C81="",$E81=""),"",IF(R81=0,"No TDS yet",IF(F81="",IF(Summary!$C$6&gt;T81,"Overdue","Pending"),IF(F81&gt;T81,"Deposited late","Deposited"))))</f>
        <v/>
      </c>
      <c r="X81" s="31" t="str">
        <f aca="false">IF(B81="","",IF(OR(ISNA(MATCH($B81,Deductees!$A$5:$A$304,0)),ISNA(MATCH($C81,'Section Master'!$A$5:$A$29,0)),E81=""),1,0))</f>
        <v/>
      </c>
    </row>
    <row r="82" customFormat="false" ht="15" hidden="false" customHeight="true" outlineLevel="0" collapsed="false">
      <c r="A82" s="32"/>
      <c r="B82" s="17"/>
      <c r="C82" s="17"/>
      <c r="D82" s="17"/>
      <c r="E82" s="33"/>
      <c r="F82" s="32"/>
      <c r="G82" s="17"/>
      <c r="H82" s="24" t="str">
        <f aca="false">IF($B82="","",IFERROR(INDEX(Deductees!$B$5:$B$304,MATCH($B82,Deductees!$A$5:$A$304,0))&amp;"",""))</f>
        <v/>
      </c>
      <c r="I82" s="24" t="str">
        <f aca="false">IF($B82="","",IFERROR(INDEX(Deductees!$C$5:$C$304,MATCH($B82,Deductees!$A$5:$A$304,0)),"Not in master"))</f>
        <v/>
      </c>
      <c r="J82" s="24" t="str">
        <f aca="false">IF($B82="","",IFERROR(INDEX(Deductees!$D$5:$D$304,MATCH($B82,Deductees!$A$5:$A$304,0)),"-"))</f>
        <v/>
      </c>
      <c r="K82" s="24" t="str">
        <f aca="false">IF($C82="","",IFERROR(INDEX('Section Master'!$C$5:$C$29,MATCH($C82,'Section Master'!$A$5:$A$29,0))&amp;" / "&amp;INDEX('Section Master'!$D$5:$D$29,MATCH($C82,'Section Master'!$A$5:$A$29,0)),"Code not found"))</f>
        <v/>
      </c>
      <c r="L82" s="25" t="str">
        <f aca="false">IF(OR($B82="",$C82="",$E82=""),"",IFERROR(IF(I82&lt;&gt;"Valid",MAX(INDEX('Section Master'!$F$5:$F$29,MATCH($C82,'Section Master'!$A$5:$A$29,0)),INDEX('Section Master'!$G$5:$G$29,MATCH($C82,'Section Master'!$A$5:$A$29,0))),IF(J82="Individual/HUF",INDEX('Section Master'!$E$5:$E$29,MATCH($C82,'Section Master'!$A$5:$A$29,0)),INDEX('Section Master'!$F$5:$F$29,MATCH($C82,'Section Master'!$A$5:$A$29,0)))),0))</f>
        <v/>
      </c>
      <c r="M82" s="26" t="str">
        <f aca="false">IF(A82="","",IF(MONTH(A82)&gt;=4,YEAR(A82),YEAR(A82)-1))</f>
        <v/>
      </c>
      <c r="N82" s="21" t="str">
        <f aca="false">IF(A82="","","Q"&amp;CHOOSE(MONTH(A82),4,4,4,1,1,1,2,2,2,3,3,3))</f>
        <v/>
      </c>
      <c r="O82" s="27" t="str">
        <f aca="false">IF(OR($B82="",$C82="",$E82=""),"",SUMIFS($E$6:E82,$B$6:B82,B82,$C$6:C82,C82,$M$6:M82,M82))</f>
        <v/>
      </c>
      <c r="P82" s="27" t="str">
        <f aca="false">IF(OR($B82="",$C82="",$E82=""),"",SUMIFS($Q$6:Q81,$B$6:B81,B82,$C$6:C81,C82,$M$6:M81,M82))</f>
        <v/>
      </c>
      <c r="Q82" s="27" t="str">
        <f aca="false">IF(OR($B82="",$C82="",$E82=""),"",IFERROR(CHOOSE(MATCH(INDEX('Section Master'!$H$5:$H$29,MATCH($C82,'Section Master'!$A$5:$A$29,0)),{"Single+Aggregate","Aggregate","Per payment","Excess over","None"},0),IF(O82&gt;INDEX('Section Master'!$J$5:$J$29,MATCH($C82,'Section Master'!$A$5:$A$29,0)),O82-P82,IF(E82&gt;INDEX('Section Master'!$I$5:$I$29,MATCH($C82,'Section Master'!$A$5:$A$29,0)),E82,0)),IF(O82&gt;INDEX('Section Master'!$J$5:$J$29,MATCH($C82,'Section Master'!$A$5:$A$29,0)),O82-P82,0),IF(E82&gt;INDEX('Section Master'!$I$5:$I$29,MATCH($C82,'Section Master'!$A$5:$A$29,0)),E82,0),MAX(0,O82-INDEX('Section Master'!$J$5:$J$29,MATCH($C82,'Section Master'!$A$5:$A$29,0)))-P82,E82),0))</f>
        <v/>
      </c>
      <c r="R82" s="28" t="str">
        <f aca="false">IF(Q82="","",ROUND(Q82*L82,0))</f>
        <v/>
      </c>
      <c r="T82" s="29" t="str">
        <f aca="false">IF(A82="","",IF(MONTH(A82)=3,DATE(YEAR(A82),4,30),DATE(YEAR(A82),MONTH(A82)+1,7)))</f>
        <v/>
      </c>
      <c r="U82" s="26" t="str">
        <f aca="false">IF(OR(R82="",F82=""),"",IF(R82=0,0,IF(F82&gt;T82,(YEAR(F82)-YEAR(A82))*12+MONTH(F82)-MONTH(A82)+1,0)))</f>
        <v/>
      </c>
      <c r="V82" s="30" t="str">
        <f aca="false">IF(U82="","",ROUND(R82*Summary!$C$7*U82,0))</f>
        <v/>
      </c>
      <c r="W82" s="21" t="str">
        <f aca="false">IF(OR($B82="",$C82="",$E82=""),"",IF(R82=0,"No TDS yet",IF(F82="",IF(Summary!$C$6&gt;T82,"Overdue","Pending"),IF(F82&gt;T82,"Deposited late","Deposited"))))</f>
        <v/>
      </c>
      <c r="X82" s="31" t="str">
        <f aca="false">IF(B82="","",IF(OR(ISNA(MATCH($B82,Deductees!$A$5:$A$304,0)),ISNA(MATCH($C82,'Section Master'!$A$5:$A$29,0)),E82=""),1,0))</f>
        <v/>
      </c>
    </row>
    <row r="83" customFormat="false" ht="15" hidden="false" customHeight="true" outlineLevel="0" collapsed="false">
      <c r="A83" s="32"/>
      <c r="B83" s="17"/>
      <c r="C83" s="17"/>
      <c r="D83" s="17"/>
      <c r="E83" s="33"/>
      <c r="F83" s="32"/>
      <c r="G83" s="17"/>
      <c r="H83" s="24" t="str">
        <f aca="false">IF($B83="","",IFERROR(INDEX(Deductees!$B$5:$B$304,MATCH($B83,Deductees!$A$5:$A$304,0))&amp;"",""))</f>
        <v/>
      </c>
      <c r="I83" s="24" t="str">
        <f aca="false">IF($B83="","",IFERROR(INDEX(Deductees!$C$5:$C$304,MATCH($B83,Deductees!$A$5:$A$304,0)),"Not in master"))</f>
        <v/>
      </c>
      <c r="J83" s="24" t="str">
        <f aca="false">IF($B83="","",IFERROR(INDEX(Deductees!$D$5:$D$304,MATCH($B83,Deductees!$A$5:$A$304,0)),"-"))</f>
        <v/>
      </c>
      <c r="K83" s="24" t="str">
        <f aca="false">IF($C83="","",IFERROR(INDEX('Section Master'!$C$5:$C$29,MATCH($C83,'Section Master'!$A$5:$A$29,0))&amp;" / "&amp;INDEX('Section Master'!$D$5:$D$29,MATCH($C83,'Section Master'!$A$5:$A$29,0)),"Code not found"))</f>
        <v/>
      </c>
      <c r="L83" s="25" t="str">
        <f aca="false">IF(OR($B83="",$C83="",$E83=""),"",IFERROR(IF(I83&lt;&gt;"Valid",MAX(INDEX('Section Master'!$F$5:$F$29,MATCH($C83,'Section Master'!$A$5:$A$29,0)),INDEX('Section Master'!$G$5:$G$29,MATCH($C83,'Section Master'!$A$5:$A$29,0))),IF(J83="Individual/HUF",INDEX('Section Master'!$E$5:$E$29,MATCH($C83,'Section Master'!$A$5:$A$29,0)),INDEX('Section Master'!$F$5:$F$29,MATCH($C83,'Section Master'!$A$5:$A$29,0)))),0))</f>
        <v/>
      </c>
      <c r="M83" s="26" t="str">
        <f aca="false">IF(A83="","",IF(MONTH(A83)&gt;=4,YEAR(A83),YEAR(A83)-1))</f>
        <v/>
      </c>
      <c r="N83" s="21" t="str">
        <f aca="false">IF(A83="","","Q"&amp;CHOOSE(MONTH(A83),4,4,4,1,1,1,2,2,2,3,3,3))</f>
        <v/>
      </c>
      <c r="O83" s="27" t="str">
        <f aca="false">IF(OR($B83="",$C83="",$E83=""),"",SUMIFS($E$6:E83,$B$6:B83,B83,$C$6:C83,C83,$M$6:M83,M83))</f>
        <v/>
      </c>
      <c r="P83" s="27" t="str">
        <f aca="false">IF(OR($B83="",$C83="",$E83=""),"",SUMIFS($Q$6:Q82,$B$6:B82,B83,$C$6:C82,C83,$M$6:M82,M83))</f>
        <v/>
      </c>
      <c r="Q83" s="27" t="str">
        <f aca="false">IF(OR($B83="",$C83="",$E83=""),"",IFERROR(CHOOSE(MATCH(INDEX('Section Master'!$H$5:$H$29,MATCH($C83,'Section Master'!$A$5:$A$29,0)),{"Single+Aggregate","Aggregate","Per payment","Excess over","None"},0),IF(O83&gt;INDEX('Section Master'!$J$5:$J$29,MATCH($C83,'Section Master'!$A$5:$A$29,0)),O83-P83,IF(E83&gt;INDEX('Section Master'!$I$5:$I$29,MATCH($C83,'Section Master'!$A$5:$A$29,0)),E83,0)),IF(O83&gt;INDEX('Section Master'!$J$5:$J$29,MATCH($C83,'Section Master'!$A$5:$A$29,0)),O83-P83,0),IF(E83&gt;INDEX('Section Master'!$I$5:$I$29,MATCH($C83,'Section Master'!$A$5:$A$29,0)),E83,0),MAX(0,O83-INDEX('Section Master'!$J$5:$J$29,MATCH($C83,'Section Master'!$A$5:$A$29,0)))-P83,E83),0))</f>
        <v/>
      </c>
      <c r="R83" s="28" t="str">
        <f aca="false">IF(Q83="","",ROUND(Q83*L83,0))</f>
        <v/>
      </c>
      <c r="T83" s="29" t="str">
        <f aca="false">IF(A83="","",IF(MONTH(A83)=3,DATE(YEAR(A83),4,30),DATE(YEAR(A83),MONTH(A83)+1,7)))</f>
        <v/>
      </c>
      <c r="U83" s="26" t="str">
        <f aca="false">IF(OR(R83="",F83=""),"",IF(R83=0,0,IF(F83&gt;T83,(YEAR(F83)-YEAR(A83))*12+MONTH(F83)-MONTH(A83)+1,0)))</f>
        <v/>
      </c>
      <c r="V83" s="30" t="str">
        <f aca="false">IF(U83="","",ROUND(R83*Summary!$C$7*U83,0))</f>
        <v/>
      </c>
      <c r="W83" s="21" t="str">
        <f aca="false">IF(OR($B83="",$C83="",$E83=""),"",IF(R83=0,"No TDS yet",IF(F83="",IF(Summary!$C$6&gt;T83,"Overdue","Pending"),IF(F83&gt;T83,"Deposited late","Deposited"))))</f>
        <v/>
      </c>
      <c r="X83" s="31" t="str">
        <f aca="false">IF(B83="","",IF(OR(ISNA(MATCH($B83,Deductees!$A$5:$A$304,0)),ISNA(MATCH($C83,'Section Master'!$A$5:$A$29,0)),E83=""),1,0))</f>
        <v/>
      </c>
    </row>
    <row r="84" customFormat="false" ht="15" hidden="false" customHeight="true" outlineLevel="0" collapsed="false">
      <c r="A84" s="32"/>
      <c r="B84" s="17"/>
      <c r="C84" s="17"/>
      <c r="D84" s="17"/>
      <c r="E84" s="33"/>
      <c r="F84" s="32"/>
      <c r="G84" s="17"/>
      <c r="H84" s="24" t="str">
        <f aca="false">IF($B84="","",IFERROR(INDEX(Deductees!$B$5:$B$304,MATCH($B84,Deductees!$A$5:$A$304,0))&amp;"",""))</f>
        <v/>
      </c>
      <c r="I84" s="24" t="str">
        <f aca="false">IF($B84="","",IFERROR(INDEX(Deductees!$C$5:$C$304,MATCH($B84,Deductees!$A$5:$A$304,0)),"Not in master"))</f>
        <v/>
      </c>
      <c r="J84" s="24" t="str">
        <f aca="false">IF($B84="","",IFERROR(INDEX(Deductees!$D$5:$D$304,MATCH($B84,Deductees!$A$5:$A$304,0)),"-"))</f>
        <v/>
      </c>
      <c r="K84" s="24" t="str">
        <f aca="false">IF($C84="","",IFERROR(INDEX('Section Master'!$C$5:$C$29,MATCH($C84,'Section Master'!$A$5:$A$29,0))&amp;" / "&amp;INDEX('Section Master'!$D$5:$D$29,MATCH($C84,'Section Master'!$A$5:$A$29,0)),"Code not found"))</f>
        <v/>
      </c>
      <c r="L84" s="25" t="str">
        <f aca="false">IF(OR($B84="",$C84="",$E84=""),"",IFERROR(IF(I84&lt;&gt;"Valid",MAX(INDEX('Section Master'!$F$5:$F$29,MATCH($C84,'Section Master'!$A$5:$A$29,0)),INDEX('Section Master'!$G$5:$G$29,MATCH($C84,'Section Master'!$A$5:$A$29,0))),IF(J84="Individual/HUF",INDEX('Section Master'!$E$5:$E$29,MATCH($C84,'Section Master'!$A$5:$A$29,0)),INDEX('Section Master'!$F$5:$F$29,MATCH($C84,'Section Master'!$A$5:$A$29,0)))),0))</f>
        <v/>
      </c>
      <c r="M84" s="26" t="str">
        <f aca="false">IF(A84="","",IF(MONTH(A84)&gt;=4,YEAR(A84),YEAR(A84)-1))</f>
        <v/>
      </c>
      <c r="N84" s="21" t="str">
        <f aca="false">IF(A84="","","Q"&amp;CHOOSE(MONTH(A84),4,4,4,1,1,1,2,2,2,3,3,3))</f>
        <v/>
      </c>
      <c r="O84" s="27" t="str">
        <f aca="false">IF(OR($B84="",$C84="",$E84=""),"",SUMIFS($E$6:E84,$B$6:B84,B84,$C$6:C84,C84,$M$6:M84,M84))</f>
        <v/>
      </c>
      <c r="P84" s="27" t="str">
        <f aca="false">IF(OR($B84="",$C84="",$E84=""),"",SUMIFS($Q$6:Q83,$B$6:B83,B84,$C$6:C83,C84,$M$6:M83,M84))</f>
        <v/>
      </c>
      <c r="Q84" s="27" t="str">
        <f aca="false">IF(OR($B84="",$C84="",$E84=""),"",IFERROR(CHOOSE(MATCH(INDEX('Section Master'!$H$5:$H$29,MATCH($C84,'Section Master'!$A$5:$A$29,0)),{"Single+Aggregate","Aggregate","Per payment","Excess over","None"},0),IF(O84&gt;INDEX('Section Master'!$J$5:$J$29,MATCH($C84,'Section Master'!$A$5:$A$29,0)),O84-P84,IF(E84&gt;INDEX('Section Master'!$I$5:$I$29,MATCH($C84,'Section Master'!$A$5:$A$29,0)),E84,0)),IF(O84&gt;INDEX('Section Master'!$J$5:$J$29,MATCH($C84,'Section Master'!$A$5:$A$29,0)),O84-P84,0),IF(E84&gt;INDEX('Section Master'!$I$5:$I$29,MATCH($C84,'Section Master'!$A$5:$A$29,0)),E84,0),MAX(0,O84-INDEX('Section Master'!$J$5:$J$29,MATCH($C84,'Section Master'!$A$5:$A$29,0)))-P84,E84),0))</f>
        <v/>
      </c>
      <c r="R84" s="28" t="str">
        <f aca="false">IF(Q84="","",ROUND(Q84*L84,0))</f>
        <v/>
      </c>
      <c r="T84" s="29" t="str">
        <f aca="false">IF(A84="","",IF(MONTH(A84)=3,DATE(YEAR(A84),4,30),DATE(YEAR(A84),MONTH(A84)+1,7)))</f>
        <v/>
      </c>
      <c r="U84" s="26" t="str">
        <f aca="false">IF(OR(R84="",F84=""),"",IF(R84=0,0,IF(F84&gt;T84,(YEAR(F84)-YEAR(A84))*12+MONTH(F84)-MONTH(A84)+1,0)))</f>
        <v/>
      </c>
      <c r="V84" s="30" t="str">
        <f aca="false">IF(U84="","",ROUND(R84*Summary!$C$7*U84,0))</f>
        <v/>
      </c>
      <c r="W84" s="21" t="str">
        <f aca="false">IF(OR($B84="",$C84="",$E84=""),"",IF(R84=0,"No TDS yet",IF(F84="",IF(Summary!$C$6&gt;T84,"Overdue","Pending"),IF(F84&gt;T84,"Deposited late","Deposited"))))</f>
        <v/>
      </c>
      <c r="X84" s="31" t="str">
        <f aca="false">IF(B84="","",IF(OR(ISNA(MATCH($B84,Deductees!$A$5:$A$304,0)),ISNA(MATCH($C84,'Section Master'!$A$5:$A$29,0)),E84=""),1,0))</f>
        <v/>
      </c>
    </row>
    <row r="85" customFormat="false" ht="15" hidden="false" customHeight="true" outlineLevel="0" collapsed="false">
      <c r="A85" s="32"/>
      <c r="B85" s="17"/>
      <c r="C85" s="17"/>
      <c r="D85" s="17"/>
      <c r="E85" s="33"/>
      <c r="F85" s="32"/>
      <c r="G85" s="17"/>
      <c r="H85" s="24" t="str">
        <f aca="false">IF($B85="","",IFERROR(INDEX(Deductees!$B$5:$B$304,MATCH($B85,Deductees!$A$5:$A$304,0))&amp;"",""))</f>
        <v/>
      </c>
      <c r="I85" s="24" t="str">
        <f aca="false">IF($B85="","",IFERROR(INDEX(Deductees!$C$5:$C$304,MATCH($B85,Deductees!$A$5:$A$304,0)),"Not in master"))</f>
        <v/>
      </c>
      <c r="J85" s="24" t="str">
        <f aca="false">IF($B85="","",IFERROR(INDEX(Deductees!$D$5:$D$304,MATCH($B85,Deductees!$A$5:$A$304,0)),"-"))</f>
        <v/>
      </c>
      <c r="K85" s="24" t="str">
        <f aca="false">IF($C85="","",IFERROR(INDEX('Section Master'!$C$5:$C$29,MATCH($C85,'Section Master'!$A$5:$A$29,0))&amp;" / "&amp;INDEX('Section Master'!$D$5:$D$29,MATCH($C85,'Section Master'!$A$5:$A$29,0)),"Code not found"))</f>
        <v/>
      </c>
      <c r="L85" s="25" t="str">
        <f aca="false">IF(OR($B85="",$C85="",$E85=""),"",IFERROR(IF(I85&lt;&gt;"Valid",MAX(INDEX('Section Master'!$F$5:$F$29,MATCH($C85,'Section Master'!$A$5:$A$29,0)),INDEX('Section Master'!$G$5:$G$29,MATCH($C85,'Section Master'!$A$5:$A$29,0))),IF(J85="Individual/HUF",INDEX('Section Master'!$E$5:$E$29,MATCH($C85,'Section Master'!$A$5:$A$29,0)),INDEX('Section Master'!$F$5:$F$29,MATCH($C85,'Section Master'!$A$5:$A$29,0)))),0))</f>
        <v/>
      </c>
      <c r="M85" s="26" t="str">
        <f aca="false">IF(A85="","",IF(MONTH(A85)&gt;=4,YEAR(A85),YEAR(A85)-1))</f>
        <v/>
      </c>
      <c r="N85" s="21" t="str">
        <f aca="false">IF(A85="","","Q"&amp;CHOOSE(MONTH(A85),4,4,4,1,1,1,2,2,2,3,3,3))</f>
        <v/>
      </c>
      <c r="O85" s="27" t="str">
        <f aca="false">IF(OR($B85="",$C85="",$E85=""),"",SUMIFS($E$6:E85,$B$6:B85,B85,$C$6:C85,C85,$M$6:M85,M85))</f>
        <v/>
      </c>
      <c r="P85" s="27" t="str">
        <f aca="false">IF(OR($B85="",$C85="",$E85=""),"",SUMIFS($Q$6:Q84,$B$6:B84,B85,$C$6:C84,C85,$M$6:M84,M85))</f>
        <v/>
      </c>
      <c r="Q85" s="27" t="str">
        <f aca="false">IF(OR($B85="",$C85="",$E85=""),"",IFERROR(CHOOSE(MATCH(INDEX('Section Master'!$H$5:$H$29,MATCH($C85,'Section Master'!$A$5:$A$29,0)),{"Single+Aggregate","Aggregate","Per payment","Excess over","None"},0),IF(O85&gt;INDEX('Section Master'!$J$5:$J$29,MATCH($C85,'Section Master'!$A$5:$A$29,0)),O85-P85,IF(E85&gt;INDEX('Section Master'!$I$5:$I$29,MATCH($C85,'Section Master'!$A$5:$A$29,0)),E85,0)),IF(O85&gt;INDEX('Section Master'!$J$5:$J$29,MATCH($C85,'Section Master'!$A$5:$A$29,0)),O85-P85,0),IF(E85&gt;INDEX('Section Master'!$I$5:$I$29,MATCH($C85,'Section Master'!$A$5:$A$29,0)),E85,0),MAX(0,O85-INDEX('Section Master'!$J$5:$J$29,MATCH($C85,'Section Master'!$A$5:$A$29,0)))-P85,E85),0))</f>
        <v/>
      </c>
      <c r="R85" s="28" t="str">
        <f aca="false">IF(Q85="","",ROUND(Q85*L85,0))</f>
        <v/>
      </c>
      <c r="T85" s="29" t="str">
        <f aca="false">IF(A85="","",IF(MONTH(A85)=3,DATE(YEAR(A85),4,30),DATE(YEAR(A85),MONTH(A85)+1,7)))</f>
        <v/>
      </c>
      <c r="U85" s="26" t="str">
        <f aca="false">IF(OR(R85="",F85=""),"",IF(R85=0,0,IF(F85&gt;T85,(YEAR(F85)-YEAR(A85))*12+MONTH(F85)-MONTH(A85)+1,0)))</f>
        <v/>
      </c>
      <c r="V85" s="30" t="str">
        <f aca="false">IF(U85="","",ROUND(R85*Summary!$C$7*U85,0))</f>
        <v/>
      </c>
      <c r="W85" s="21" t="str">
        <f aca="false">IF(OR($B85="",$C85="",$E85=""),"",IF(R85=0,"No TDS yet",IF(F85="",IF(Summary!$C$6&gt;T85,"Overdue","Pending"),IF(F85&gt;T85,"Deposited late","Deposited"))))</f>
        <v/>
      </c>
      <c r="X85" s="31" t="str">
        <f aca="false">IF(B85="","",IF(OR(ISNA(MATCH($B85,Deductees!$A$5:$A$304,0)),ISNA(MATCH($C85,'Section Master'!$A$5:$A$29,0)),E85=""),1,0))</f>
        <v/>
      </c>
    </row>
    <row r="86" customFormat="false" ht="15" hidden="false" customHeight="true" outlineLevel="0" collapsed="false">
      <c r="A86" s="32"/>
      <c r="B86" s="17"/>
      <c r="C86" s="17"/>
      <c r="D86" s="17"/>
      <c r="E86" s="33"/>
      <c r="F86" s="32"/>
      <c r="G86" s="17"/>
      <c r="H86" s="24" t="str">
        <f aca="false">IF($B86="","",IFERROR(INDEX(Deductees!$B$5:$B$304,MATCH($B86,Deductees!$A$5:$A$304,0))&amp;"",""))</f>
        <v/>
      </c>
      <c r="I86" s="24" t="str">
        <f aca="false">IF($B86="","",IFERROR(INDEX(Deductees!$C$5:$C$304,MATCH($B86,Deductees!$A$5:$A$304,0)),"Not in master"))</f>
        <v/>
      </c>
      <c r="J86" s="24" t="str">
        <f aca="false">IF($B86="","",IFERROR(INDEX(Deductees!$D$5:$D$304,MATCH($B86,Deductees!$A$5:$A$304,0)),"-"))</f>
        <v/>
      </c>
      <c r="K86" s="24" t="str">
        <f aca="false">IF($C86="","",IFERROR(INDEX('Section Master'!$C$5:$C$29,MATCH($C86,'Section Master'!$A$5:$A$29,0))&amp;" / "&amp;INDEX('Section Master'!$D$5:$D$29,MATCH($C86,'Section Master'!$A$5:$A$29,0)),"Code not found"))</f>
        <v/>
      </c>
      <c r="L86" s="25" t="str">
        <f aca="false">IF(OR($B86="",$C86="",$E86=""),"",IFERROR(IF(I86&lt;&gt;"Valid",MAX(INDEX('Section Master'!$F$5:$F$29,MATCH($C86,'Section Master'!$A$5:$A$29,0)),INDEX('Section Master'!$G$5:$G$29,MATCH($C86,'Section Master'!$A$5:$A$29,0))),IF(J86="Individual/HUF",INDEX('Section Master'!$E$5:$E$29,MATCH($C86,'Section Master'!$A$5:$A$29,0)),INDEX('Section Master'!$F$5:$F$29,MATCH($C86,'Section Master'!$A$5:$A$29,0)))),0))</f>
        <v/>
      </c>
      <c r="M86" s="26" t="str">
        <f aca="false">IF(A86="","",IF(MONTH(A86)&gt;=4,YEAR(A86),YEAR(A86)-1))</f>
        <v/>
      </c>
      <c r="N86" s="21" t="str">
        <f aca="false">IF(A86="","","Q"&amp;CHOOSE(MONTH(A86),4,4,4,1,1,1,2,2,2,3,3,3))</f>
        <v/>
      </c>
      <c r="O86" s="27" t="str">
        <f aca="false">IF(OR($B86="",$C86="",$E86=""),"",SUMIFS($E$6:E86,$B$6:B86,B86,$C$6:C86,C86,$M$6:M86,M86))</f>
        <v/>
      </c>
      <c r="P86" s="27" t="str">
        <f aca="false">IF(OR($B86="",$C86="",$E86=""),"",SUMIFS($Q$6:Q85,$B$6:B85,B86,$C$6:C85,C86,$M$6:M85,M86))</f>
        <v/>
      </c>
      <c r="Q86" s="27" t="str">
        <f aca="false">IF(OR($B86="",$C86="",$E86=""),"",IFERROR(CHOOSE(MATCH(INDEX('Section Master'!$H$5:$H$29,MATCH($C86,'Section Master'!$A$5:$A$29,0)),{"Single+Aggregate","Aggregate","Per payment","Excess over","None"},0),IF(O86&gt;INDEX('Section Master'!$J$5:$J$29,MATCH($C86,'Section Master'!$A$5:$A$29,0)),O86-P86,IF(E86&gt;INDEX('Section Master'!$I$5:$I$29,MATCH($C86,'Section Master'!$A$5:$A$29,0)),E86,0)),IF(O86&gt;INDEX('Section Master'!$J$5:$J$29,MATCH($C86,'Section Master'!$A$5:$A$29,0)),O86-P86,0),IF(E86&gt;INDEX('Section Master'!$I$5:$I$29,MATCH($C86,'Section Master'!$A$5:$A$29,0)),E86,0),MAX(0,O86-INDEX('Section Master'!$J$5:$J$29,MATCH($C86,'Section Master'!$A$5:$A$29,0)))-P86,E86),0))</f>
        <v/>
      </c>
      <c r="R86" s="28" t="str">
        <f aca="false">IF(Q86="","",ROUND(Q86*L86,0))</f>
        <v/>
      </c>
      <c r="T86" s="29" t="str">
        <f aca="false">IF(A86="","",IF(MONTH(A86)=3,DATE(YEAR(A86),4,30),DATE(YEAR(A86),MONTH(A86)+1,7)))</f>
        <v/>
      </c>
      <c r="U86" s="26" t="str">
        <f aca="false">IF(OR(R86="",F86=""),"",IF(R86=0,0,IF(F86&gt;T86,(YEAR(F86)-YEAR(A86))*12+MONTH(F86)-MONTH(A86)+1,0)))</f>
        <v/>
      </c>
      <c r="V86" s="30" t="str">
        <f aca="false">IF(U86="","",ROUND(R86*Summary!$C$7*U86,0))</f>
        <v/>
      </c>
      <c r="W86" s="21" t="str">
        <f aca="false">IF(OR($B86="",$C86="",$E86=""),"",IF(R86=0,"No TDS yet",IF(F86="",IF(Summary!$C$6&gt;T86,"Overdue","Pending"),IF(F86&gt;T86,"Deposited late","Deposited"))))</f>
        <v/>
      </c>
      <c r="X86" s="31" t="str">
        <f aca="false">IF(B86="","",IF(OR(ISNA(MATCH($B86,Deductees!$A$5:$A$304,0)),ISNA(MATCH($C86,'Section Master'!$A$5:$A$29,0)),E86=""),1,0))</f>
        <v/>
      </c>
    </row>
    <row r="87" customFormat="false" ht="15" hidden="false" customHeight="true" outlineLevel="0" collapsed="false">
      <c r="A87" s="32"/>
      <c r="B87" s="17"/>
      <c r="C87" s="17"/>
      <c r="D87" s="17"/>
      <c r="E87" s="33"/>
      <c r="F87" s="32"/>
      <c r="G87" s="17"/>
      <c r="H87" s="24" t="str">
        <f aca="false">IF($B87="","",IFERROR(INDEX(Deductees!$B$5:$B$304,MATCH($B87,Deductees!$A$5:$A$304,0))&amp;"",""))</f>
        <v/>
      </c>
      <c r="I87" s="24" t="str">
        <f aca="false">IF($B87="","",IFERROR(INDEX(Deductees!$C$5:$C$304,MATCH($B87,Deductees!$A$5:$A$304,0)),"Not in master"))</f>
        <v/>
      </c>
      <c r="J87" s="24" t="str">
        <f aca="false">IF($B87="","",IFERROR(INDEX(Deductees!$D$5:$D$304,MATCH($B87,Deductees!$A$5:$A$304,0)),"-"))</f>
        <v/>
      </c>
      <c r="K87" s="24" t="str">
        <f aca="false">IF($C87="","",IFERROR(INDEX('Section Master'!$C$5:$C$29,MATCH($C87,'Section Master'!$A$5:$A$29,0))&amp;" / "&amp;INDEX('Section Master'!$D$5:$D$29,MATCH($C87,'Section Master'!$A$5:$A$29,0)),"Code not found"))</f>
        <v/>
      </c>
      <c r="L87" s="25" t="str">
        <f aca="false">IF(OR($B87="",$C87="",$E87=""),"",IFERROR(IF(I87&lt;&gt;"Valid",MAX(INDEX('Section Master'!$F$5:$F$29,MATCH($C87,'Section Master'!$A$5:$A$29,0)),INDEX('Section Master'!$G$5:$G$29,MATCH($C87,'Section Master'!$A$5:$A$29,0))),IF(J87="Individual/HUF",INDEX('Section Master'!$E$5:$E$29,MATCH($C87,'Section Master'!$A$5:$A$29,0)),INDEX('Section Master'!$F$5:$F$29,MATCH($C87,'Section Master'!$A$5:$A$29,0)))),0))</f>
        <v/>
      </c>
      <c r="M87" s="26" t="str">
        <f aca="false">IF(A87="","",IF(MONTH(A87)&gt;=4,YEAR(A87),YEAR(A87)-1))</f>
        <v/>
      </c>
      <c r="N87" s="21" t="str">
        <f aca="false">IF(A87="","","Q"&amp;CHOOSE(MONTH(A87),4,4,4,1,1,1,2,2,2,3,3,3))</f>
        <v/>
      </c>
      <c r="O87" s="27" t="str">
        <f aca="false">IF(OR($B87="",$C87="",$E87=""),"",SUMIFS($E$6:E87,$B$6:B87,B87,$C$6:C87,C87,$M$6:M87,M87))</f>
        <v/>
      </c>
      <c r="P87" s="27" t="str">
        <f aca="false">IF(OR($B87="",$C87="",$E87=""),"",SUMIFS($Q$6:Q86,$B$6:B86,B87,$C$6:C86,C87,$M$6:M86,M87))</f>
        <v/>
      </c>
      <c r="Q87" s="27" t="str">
        <f aca="false">IF(OR($B87="",$C87="",$E87=""),"",IFERROR(CHOOSE(MATCH(INDEX('Section Master'!$H$5:$H$29,MATCH($C87,'Section Master'!$A$5:$A$29,0)),{"Single+Aggregate","Aggregate","Per payment","Excess over","None"},0),IF(O87&gt;INDEX('Section Master'!$J$5:$J$29,MATCH($C87,'Section Master'!$A$5:$A$29,0)),O87-P87,IF(E87&gt;INDEX('Section Master'!$I$5:$I$29,MATCH($C87,'Section Master'!$A$5:$A$29,0)),E87,0)),IF(O87&gt;INDEX('Section Master'!$J$5:$J$29,MATCH($C87,'Section Master'!$A$5:$A$29,0)),O87-P87,0),IF(E87&gt;INDEX('Section Master'!$I$5:$I$29,MATCH($C87,'Section Master'!$A$5:$A$29,0)),E87,0),MAX(0,O87-INDEX('Section Master'!$J$5:$J$29,MATCH($C87,'Section Master'!$A$5:$A$29,0)))-P87,E87),0))</f>
        <v/>
      </c>
      <c r="R87" s="28" t="str">
        <f aca="false">IF(Q87="","",ROUND(Q87*L87,0))</f>
        <v/>
      </c>
      <c r="T87" s="29" t="str">
        <f aca="false">IF(A87="","",IF(MONTH(A87)=3,DATE(YEAR(A87),4,30),DATE(YEAR(A87),MONTH(A87)+1,7)))</f>
        <v/>
      </c>
      <c r="U87" s="26" t="str">
        <f aca="false">IF(OR(R87="",F87=""),"",IF(R87=0,0,IF(F87&gt;T87,(YEAR(F87)-YEAR(A87))*12+MONTH(F87)-MONTH(A87)+1,0)))</f>
        <v/>
      </c>
      <c r="V87" s="30" t="str">
        <f aca="false">IF(U87="","",ROUND(R87*Summary!$C$7*U87,0))</f>
        <v/>
      </c>
      <c r="W87" s="21" t="str">
        <f aca="false">IF(OR($B87="",$C87="",$E87=""),"",IF(R87=0,"No TDS yet",IF(F87="",IF(Summary!$C$6&gt;T87,"Overdue","Pending"),IF(F87&gt;T87,"Deposited late","Deposited"))))</f>
        <v/>
      </c>
      <c r="X87" s="31" t="str">
        <f aca="false">IF(B87="","",IF(OR(ISNA(MATCH($B87,Deductees!$A$5:$A$304,0)),ISNA(MATCH($C87,'Section Master'!$A$5:$A$29,0)),E87=""),1,0))</f>
        <v/>
      </c>
    </row>
    <row r="88" customFormat="false" ht="15" hidden="false" customHeight="true" outlineLevel="0" collapsed="false">
      <c r="A88" s="32"/>
      <c r="B88" s="17"/>
      <c r="C88" s="17"/>
      <c r="D88" s="17"/>
      <c r="E88" s="33"/>
      <c r="F88" s="32"/>
      <c r="G88" s="17"/>
      <c r="H88" s="24" t="str">
        <f aca="false">IF($B88="","",IFERROR(INDEX(Deductees!$B$5:$B$304,MATCH($B88,Deductees!$A$5:$A$304,0))&amp;"",""))</f>
        <v/>
      </c>
      <c r="I88" s="24" t="str">
        <f aca="false">IF($B88="","",IFERROR(INDEX(Deductees!$C$5:$C$304,MATCH($B88,Deductees!$A$5:$A$304,0)),"Not in master"))</f>
        <v/>
      </c>
      <c r="J88" s="24" t="str">
        <f aca="false">IF($B88="","",IFERROR(INDEX(Deductees!$D$5:$D$304,MATCH($B88,Deductees!$A$5:$A$304,0)),"-"))</f>
        <v/>
      </c>
      <c r="K88" s="24" t="str">
        <f aca="false">IF($C88="","",IFERROR(INDEX('Section Master'!$C$5:$C$29,MATCH($C88,'Section Master'!$A$5:$A$29,0))&amp;" / "&amp;INDEX('Section Master'!$D$5:$D$29,MATCH($C88,'Section Master'!$A$5:$A$29,0)),"Code not found"))</f>
        <v/>
      </c>
      <c r="L88" s="25" t="str">
        <f aca="false">IF(OR($B88="",$C88="",$E88=""),"",IFERROR(IF(I88&lt;&gt;"Valid",MAX(INDEX('Section Master'!$F$5:$F$29,MATCH($C88,'Section Master'!$A$5:$A$29,0)),INDEX('Section Master'!$G$5:$G$29,MATCH($C88,'Section Master'!$A$5:$A$29,0))),IF(J88="Individual/HUF",INDEX('Section Master'!$E$5:$E$29,MATCH($C88,'Section Master'!$A$5:$A$29,0)),INDEX('Section Master'!$F$5:$F$29,MATCH($C88,'Section Master'!$A$5:$A$29,0)))),0))</f>
        <v/>
      </c>
      <c r="M88" s="26" t="str">
        <f aca="false">IF(A88="","",IF(MONTH(A88)&gt;=4,YEAR(A88),YEAR(A88)-1))</f>
        <v/>
      </c>
      <c r="N88" s="21" t="str">
        <f aca="false">IF(A88="","","Q"&amp;CHOOSE(MONTH(A88),4,4,4,1,1,1,2,2,2,3,3,3))</f>
        <v/>
      </c>
      <c r="O88" s="27" t="str">
        <f aca="false">IF(OR($B88="",$C88="",$E88=""),"",SUMIFS($E$6:E88,$B$6:B88,B88,$C$6:C88,C88,$M$6:M88,M88))</f>
        <v/>
      </c>
      <c r="P88" s="27" t="str">
        <f aca="false">IF(OR($B88="",$C88="",$E88=""),"",SUMIFS($Q$6:Q87,$B$6:B87,B88,$C$6:C87,C88,$M$6:M87,M88))</f>
        <v/>
      </c>
      <c r="Q88" s="27" t="str">
        <f aca="false">IF(OR($B88="",$C88="",$E88=""),"",IFERROR(CHOOSE(MATCH(INDEX('Section Master'!$H$5:$H$29,MATCH($C88,'Section Master'!$A$5:$A$29,0)),{"Single+Aggregate","Aggregate","Per payment","Excess over","None"},0),IF(O88&gt;INDEX('Section Master'!$J$5:$J$29,MATCH($C88,'Section Master'!$A$5:$A$29,0)),O88-P88,IF(E88&gt;INDEX('Section Master'!$I$5:$I$29,MATCH($C88,'Section Master'!$A$5:$A$29,0)),E88,0)),IF(O88&gt;INDEX('Section Master'!$J$5:$J$29,MATCH($C88,'Section Master'!$A$5:$A$29,0)),O88-P88,0),IF(E88&gt;INDEX('Section Master'!$I$5:$I$29,MATCH($C88,'Section Master'!$A$5:$A$29,0)),E88,0),MAX(0,O88-INDEX('Section Master'!$J$5:$J$29,MATCH($C88,'Section Master'!$A$5:$A$29,0)))-P88,E88),0))</f>
        <v/>
      </c>
      <c r="R88" s="28" t="str">
        <f aca="false">IF(Q88="","",ROUND(Q88*L88,0))</f>
        <v/>
      </c>
      <c r="T88" s="29" t="str">
        <f aca="false">IF(A88="","",IF(MONTH(A88)=3,DATE(YEAR(A88),4,30),DATE(YEAR(A88),MONTH(A88)+1,7)))</f>
        <v/>
      </c>
      <c r="U88" s="26" t="str">
        <f aca="false">IF(OR(R88="",F88=""),"",IF(R88=0,0,IF(F88&gt;T88,(YEAR(F88)-YEAR(A88))*12+MONTH(F88)-MONTH(A88)+1,0)))</f>
        <v/>
      </c>
      <c r="V88" s="30" t="str">
        <f aca="false">IF(U88="","",ROUND(R88*Summary!$C$7*U88,0))</f>
        <v/>
      </c>
      <c r="W88" s="21" t="str">
        <f aca="false">IF(OR($B88="",$C88="",$E88=""),"",IF(R88=0,"No TDS yet",IF(F88="",IF(Summary!$C$6&gt;T88,"Overdue","Pending"),IF(F88&gt;T88,"Deposited late","Deposited"))))</f>
        <v/>
      </c>
      <c r="X88" s="31" t="str">
        <f aca="false">IF(B88="","",IF(OR(ISNA(MATCH($B88,Deductees!$A$5:$A$304,0)),ISNA(MATCH($C88,'Section Master'!$A$5:$A$29,0)),E88=""),1,0))</f>
        <v/>
      </c>
    </row>
    <row r="89" customFormat="false" ht="15" hidden="false" customHeight="true" outlineLevel="0" collapsed="false">
      <c r="A89" s="32"/>
      <c r="B89" s="17"/>
      <c r="C89" s="17"/>
      <c r="D89" s="17"/>
      <c r="E89" s="33"/>
      <c r="F89" s="32"/>
      <c r="G89" s="17"/>
      <c r="H89" s="24" t="str">
        <f aca="false">IF($B89="","",IFERROR(INDEX(Deductees!$B$5:$B$304,MATCH($B89,Deductees!$A$5:$A$304,0))&amp;"",""))</f>
        <v/>
      </c>
      <c r="I89" s="24" t="str">
        <f aca="false">IF($B89="","",IFERROR(INDEX(Deductees!$C$5:$C$304,MATCH($B89,Deductees!$A$5:$A$304,0)),"Not in master"))</f>
        <v/>
      </c>
      <c r="J89" s="24" t="str">
        <f aca="false">IF($B89="","",IFERROR(INDEX(Deductees!$D$5:$D$304,MATCH($B89,Deductees!$A$5:$A$304,0)),"-"))</f>
        <v/>
      </c>
      <c r="K89" s="24" t="str">
        <f aca="false">IF($C89="","",IFERROR(INDEX('Section Master'!$C$5:$C$29,MATCH($C89,'Section Master'!$A$5:$A$29,0))&amp;" / "&amp;INDEX('Section Master'!$D$5:$D$29,MATCH($C89,'Section Master'!$A$5:$A$29,0)),"Code not found"))</f>
        <v/>
      </c>
      <c r="L89" s="25" t="str">
        <f aca="false">IF(OR($B89="",$C89="",$E89=""),"",IFERROR(IF(I89&lt;&gt;"Valid",MAX(INDEX('Section Master'!$F$5:$F$29,MATCH($C89,'Section Master'!$A$5:$A$29,0)),INDEX('Section Master'!$G$5:$G$29,MATCH($C89,'Section Master'!$A$5:$A$29,0))),IF(J89="Individual/HUF",INDEX('Section Master'!$E$5:$E$29,MATCH($C89,'Section Master'!$A$5:$A$29,0)),INDEX('Section Master'!$F$5:$F$29,MATCH($C89,'Section Master'!$A$5:$A$29,0)))),0))</f>
        <v/>
      </c>
      <c r="M89" s="26" t="str">
        <f aca="false">IF(A89="","",IF(MONTH(A89)&gt;=4,YEAR(A89),YEAR(A89)-1))</f>
        <v/>
      </c>
      <c r="N89" s="21" t="str">
        <f aca="false">IF(A89="","","Q"&amp;CHOOSE(MONTH(A89),4,4,4,1,1,1,2,2,2,3,3,3))</f>
        <v/>
      </c>
      <c r="O89" s="27" t="str">
        <f aca="false">IF(OR($B89="",$C89="",$E89=""),"",SUMIFS($E$6:E89,$B$6:B89,B89,$C$6:C89,C89,$M$6:M89,M89))</f>
        <v/>
      </c>
      <c r="P89" s="27" t="str">
        <f aca="false">IF(OR($B89="",$C89="",$E89=""),"",SUMIFS($Q$6:Q88,$B$6:B88,B89,$C$6:C88,C89,$M$6:M88,M89))</f>
        <v/>
      </c>
      <c r="Q89" s="27" t="str">
        <f aca="false">IF(OR($B89="",$C89="",$E89=""),"",IFERROR(CHOOSE(MATCH(INDEX('Section Master'!$H$5:$H$29,MATCH($C89,'Section Master'!$A$5:$A$29,0)),{"Single+Aggregate","Aggregate","Per payment","Excess over","None"},0),IF(O89&gt;INDEX('Section Master'!$J$5:$J$29,MATCH($C89,'Section Master'!$A$5:$A$29,0)),O89-P89,IF(E89&gt;INDEX('Section Master'!$I$5:$I$29,MATCH($C89,'Section Master'!$A$5:$A$29,0)),E89,0)),IF(O89&gt;INDEX('Section Master'!$J$5:$J$29,MATCH($C89,'Section Master'!$A$5:$A$29,0)),O89-P89,0),IF(E89&gt;INDEX('Section Master'!$I$5:$I$29,MATCH($C89,'Section Master'!$A$5:$A$29,0)),E89,0),MAX(0,O89-INDEX('Section Master'!$J$5:$J$29,MATCH($C89,'Section Master'!$A$5:$A$29,0)))-P89,E89),0))</f>
        <v/>
      </c>
      <c r="R89" s="28" t="str">
        <f aca="false">IF(Q89="","",ROUND(Q89*L89,0))</f>
        <v/>
      </c>
      <c r="T89" s="29" t="str">
        <f aca="false">IF(A89="","",IF(MONTH(A89)=3,DATE(YEAR(A89),4,30),DATE(YEAR(A89),MONTH(A89)+1,7)))</f>
        <v/>
      </c>
      <c r="U89" s="26" t="str">
        <f aca="false">IF(OR(R89="",F89=""),"",IF(R89=0,0,IF(F89&gt;T89,(YEAR(F89)-YEAR(A89))*12+MONTH(F89)-MONTH(A89)+1,0)))</f>
        <v/>
      </c>
      <c r="V89" s="30" t="str">
        <f aca="false">IF(U89="","",ROUND(R89*Summary!$C$7*U89,0))</f>
        <v/>
      </c>
      <c r="W89" s="21" t="str">
        <f aca="false">IF(OR($B89="",$C89="",$E89=""),"",IF(R89=0,"No TDS yet",IF(F89="",IF(Summary!$C$6&gt;T89,"Overdue","Pending"),IF(F89&gt;T89,"Deposited late","Deposited"))))</f>
        <v/>
      </c>
      <c r="X89" s="31" t="str">
        <f aca="false">IF(B89="","",IF(OR(ISNA(MATCH($B89,Deductees!$A$5:$A$304,0)),ISNA(MATCH($C89,'Section Master'!$A$5:$A$29,0)),E89=""),1,0))</f>
        <v/>
      </c>
    </row>
    <row r="90" customFormat="false" ht="15" hidden="false" customHeight="true" outlineLevel="0" collapsed="false">
      <c r="A90" s="32"/>
      <c r="B90" s="17"/>
      <c r="C90" s="17"/>
      <c r="D90" s="17"/>
      <c r="E90" s="33"/>
      <c r="F90" s="32"/>
      <c r="G90" s="17"/>
      <c r="H90" s="24" t="str">
        <f aca="false">IF($B90="","",IFERROR(INDEX(Deductees!$B$5:$B$304,MATCH($B90,Deductees!$A$5:$A$304,0))&amp;"",""))</f>
        <v/>
      </c>
      <c r="I90" s="24" t="str">
        <f aca="false">IF($B90="","",IFERROR(INDEX(Deductees!$C$5:$C$304,MATCH($B90,Deductees!$A$5:$A$304,0)),"Not in master"))</f>
        <v/>
      </c>
      <c r="J90" s="24" t="str">
        <f aca="false">IF($B90="","",IFERROR(INDEX(Deductees!$D$5:$D$304,MATCH($B90,Deductees!$A$5:$A$304,0)),"-"))</f>
        <v/>
      </c>
      <c r="K90" s="24" t="str">
        <f aca="false">IF($C90="","",IFERROR(INDEX('Section Master'!$C$5:$C$29,MATCH($C90,'Section Master'!$A$5:$A$29,0))&amp;" / "&amp;INDEX('Section Master'!$D$5:$D$29,MATCH($C90,'Section Master'!$A$5:$A$29,0)),"Code not found"))</f>
        <v/>
      </c>
      <c r="L90" s="25" t="str">
        <f aca="false">IF(OR($B90="",$C90="",$E90=""),"",IFERROR(IF(I90&lt;&gt;"Valid",MAX(INDEX('Section Master'!$F$5:$F$29,MATCH($C90,'Section Master'!$A$5:$A$29,0)),INDEX('Section Master'!$G$5:$G$29,MATCH($C90,'Section Master'!$A$5:$A$29,0))),IF(J90="Individual/HUF",INDEX('Section Master'!$E$5:$E$29,MATCH($C90,'Section Master'!$A$5:$A$29,0)),INDEX('Section Master'!$F$5:$F$29,MATCH($C90,'Section Master'!$A$5:$A$29,0)))),0))</f>
        <v/>
      </c>
      <c r="M90" s="26" t="str">
        <f aca="false">IF(A90="","",IF(MONTH(A90)&gt;=4,YEAR(A90),YEAR(A90)-1))</f>
        <v/>
      </c>
      <c r="N90" s="21" t="str">
        <f aca="false">IF(A90="","","Q"&amp;CHOOSE(MONTH(A90),4,4,4,1,1,1,2,2,2,3,3,3))</f>
        <v/>
      </c>
      <c r="O90" s="27" t="str">
        <f aca="false">IF(OR($B90="",$C90="",$E90=""),"",SUMIFS($E$6:E90,$B$6:B90,B90,$C$6:C90,C90,$M$6:M90,M90))</f>
        <v/>
      </c>
      <c r="P90" s="27" t="str">
        <f aca="false">IF(OR($B90="",$C90="",$E90=""),"",SUMIFS($Q$6:Q89,$B$6:B89,B90,$C$6:C89,C90,$M$6:M89,M90))</f>
        <v/>
      </c>
      <c r="Q90" s="27" t="str">
        <f aca="false">IF(OR($B90="",$C90="",$E90=""),"",IFERROR(CHOOSE(MATCH(INDEX('Section Master'!$H$5:$H$29,MATCH($C90,'Section Master'!$A$5:$A$29,0)),{"Single+Aggregate","Aggregate","Per payment","Excess over","None"},0),IF(O90&gt;INDEX('Section Master'!$J$5:$J$29,MATCH($C90,'Section Master'!$A$5:$A$29,0)),O90-P90,IF(E90&gt;INDEX('Section Master'!$I$5:$I$29,MATCH($C90,'Section Master'!$A$5:$A$29,0)),E90,0)),IF(O90&gt;INDEX('Section Master'!$J$5:$J$29,MATCH($C90,'Section Master'!$A$5:$A$29,0)),O90-P90,0),IF(E90&gt;INDEX('Section Master'!$I$5:$I$29,MATCH($C90,'Section Master'!$A$5:$A$29,0)),E90,0),MAX(0,O90-INDEX('Section Master'!$J$5:$J$29,MATCH($C90,'Section Master'!$A$5:$A$29,0)))-P90,E90),0))</f>
        <v/>
      </c>
      <c r="R90" s="28" t="str">
        <f aca="false">IF(Q90="","",ROUND(Q90*L90,0))</f>
        <v/>
      </c>
      <c r="T90" s="29" t="str">
        <f aca="false">IF(A90="","",IF(MONTH(A90)=3,DATE(YEAR(A90),4,30),DATE(YEAR(A90),MONTH(A90)+1,7)))</f>
        <v/>
      </c>
      <c r="U90" s="26" t="str">
        <f aca="false">IF(OR(R90="",F90=""),"",IF(R90=0,0,IF(F90&gt;T90,(YEAR(F90)-YEAR(A90))*12+MONTH(F90)-MONTH(A90)+1,0)))</f>
        <v/>
      </c>
      <c r="V90" s="30" t="str">
        <f aca="false">IF(U90="","",ROUND(R90*Summary!$C$7*U90,0))</f>
        <v/>
      </c>
      <c r="W90" s="21" t="str">
        <f aca="false">IF(OR($B90="",$C90="",$E90=""),"",IF(R90=0,"No TDS yet",IF(F90="",IF(Summary!$C$6&gt;T90,"Overdue","Pending"),IF(F90&gt;T90,"Deposited late","Deposited"))))</f>
        <v/>
      </c>
      <c r="X90" s="31" t="str">
        <f aca="false">IF(B90="","",IF(OR(ISNA(MATCH($B90,Deductees!$A$5:$A$304,0)),ISNA(MATCH($C90,'Section Master'!$A$5:$A$29,0)),E90=""),1,0))</f>
        <v/>
      </c>
    </row>
    <row r="91" customFormat="false" ht="15" hidden="false" customHeight="true" outlineLevel="0" collapsed="false">
      <c r="A91" s="32"/>
      <c r="B91" s="17"/>
      <c r="C91" s="17"/>
      <c r="D91" s="17"/>
      <c r="E91" s="33"/>
      <c r="F91" s="32"/>
      <c r="G91" s="17"/>
      <c r="H91" s="24" t="str">
        <f aca="false">IF($B91="","",IFERROR(INDEX(Deductees!$B$5:$B$304,MATCH($B91,Deductees!$A$5:$A$304,0))&amp;"",""))</f>
        <v/>
      </c>
      <c r="I91" s="24" t="str">
        <f aca="false">IF($B91="","",IFERROR(INDEX(Deductees!$C$5:$C$304,MATCH($B91,Deductees!$A$5:$A$304,0)),"Not in master"))</f>
        <v/>
      </c>
      <c r="J91" s="24" t="str">
        <f aca="false">IF($B91="","",IFERROR(INDEX(Deductees!$D$5:$D$304,MATCH($B91,Deductees!$A$5:$A$304,0)),"-"))</f>
        <v/>
      </c>
      <c r="K91" s="24" t="str">
        <f aca="false">IF($C91="","",IFERROR(INDEX('Section Master'!$C$5:$C$29,MATCH($C91,'Section Master'!$A$5:$A$29,0))&amp;" / "&amp;INDEX('Section Master'!$D$5:$D$29,MATCH($C91,'Section Master'!$A$5:$A$29,0)),"Code not found"))</f>
        <v/>
      </c>
      <c r="L91" s="25" t="str">
        <f aca="false">IF(OR($B91="",$C91="",$E91=""),"",IFERROR(IF(I91&lt;&gt;"Valid",MAX(INDEX('Section Master'!$F$5:$F$29,MATCH($C91,'Section Master'!$A$5:$A$29,0)),INDEX('Section Master'!$G$5:$G$29,MATCH($C91,'Section Master'!$A$5:$A$29,0))),IF(J91="Individual/HUF",INDEX('Section Master'!$E$5:$E$29,MATCH($C91,'Section Master'!$A$5:$A$29,0)),INDEX('Section Master'!$F$5:$F$29,MATCH($C91,'Section Master'!$A$5:$A$29,0)))),0))</f>
        <v/>
      </c>
      <c r="M91" s="26" t="str">
        <f aca="false">IF(A91="","",IF(MONTH(A91)&gt;=4,YEAR(A91),YEAR(A91)-1))</f>
        <v/>
      </c>
      <c r="N91" s="21" t="str">
        <f aca="false">IF(A91="","","Q"&amp;CHOOSE(MONTH(A91),4,4,4,1,1,1,2,2,2,3,3,3))</f>
        <v/>
      </c>
      <c r="O91" s="27" t="str">
        <f aca="false">IF(OR($B91="",$C91="",$E91=""),"",SUMIFS($E$6:E91,$B$6:B91,B91,$C$6:C91,C91,$M$6:M91,M91))</f>
        <v/>
      </c>
      <c r="P91" s="27" t="str">
        <f aca="false">IF(OR($B91="",$C91="",$E91=""),"",SUMIFS($Q$6:Q90,$B$6:B90,B91,$C$6:C90,C91,$M$6:M90,M91))</f>
        <v/>
      </c>
      <c r="Q91" s="27" t="str">
        <f aca="false">IF(OR($B91="",$C91="",$E91=""),"",IFERROR(CHOOSE(MATCH(INDEX('Section Master'!$H$5:$H$29,MATCH($C91,'Section Master'!$A$5:$A$29,0)),{"Single+Aggregate","Aggregate","Per payment","Excess over","None"},0),IF(O91&gt;INDEX('Section Master'!$J$5:$J$29,MATCH($C91,'Section Master'!$A$5:$A$29,0)),O91-P91,IF(E91&gt;INDEX('Section Master'!$I$5:$I$29,MATCH($C91,'Section Master'!$A$5:$A$29,0)),E91,0)),IF(O91&gt;INDEX('Section Master'!$J$5:$J$29,MATCH($C91,'Section Master'!$A$5:$A$29,0)),O91-P91,0),IF(E91&gt;INDEX('Section Master'!$I$5:$I$29,MATCH($C91,'Section Master'!$A$5:$A$29,0)),E91,0),MAX(0,O91-INDEX('Section Master'!$J$5:$J$29,MATCH($C91,'Section Master'!$A$5:$A$29,0)))-P91,E91),0))</f>
        <v/>
      </c>
      <c r="R91" s="28" t="str">
        <f aca="false">IF(Q91="","",ROUND(Q91*L91,0))</f>
        <v/>
      </c>
      <c r="T91" s="29" t="str">
        <f aca="false">IF(A91="","",IF(MONTH(A91)=3,DATE(YEAR(A91),4,30),DATE(YEAR(A91),MONTH(A91)+1,7)))</f>
        <v/>
      </c>
      <c r="U91" s="26" t="str">
        <f aca="false">IF(OR(R91="",F91=""),"",IF(R91=0,0,IF(F91&gt;T91,(YEAR(F91)-YEAR(A91))*12+MONTH(F91)-MONTH(A91)+1,0)))</f>
        <v/>
      </c>
      <c r="V91" s="30" t="str">
        <f aca="false">IF(U91="","",ROUND(R91*Summary!$C$7*U91,0))</f>
        <v/>
      </c>
      <c r="W91" s="21" t="str">
        <f aca="false">IF(OR($B91="",$C91="",$E91=""),"",IF(R91=0,"No TDS yet",IF(F91="",IF(Summary!$C$6&gt;T91,"Overdue","Pending"),IF(F91&gt;T91,"Deposited late","Deposited"))))</f>
        <v/>
      </c>
      <c r="X91" s="31" t="str">
        <f aca="false">IF(B91="","",IF(OR(ISNA(MATCH($B91,Deductees!$A$5:$A$304,0)),ISNA(MATCH($C91,'Section Master'!$A$5:$A$29,0)),E91=""),1,0))</f>
        <v/>
      </c>
    </row>
    <row r="92" customFormat="false" ht="15" hidden="false" customHeight="true" outlineLevel="0" collapsed="false">
      <c r="A92" s="32"/>
      <c r="B92" s="17"/>
      <c r="C92" s="17"/>
      <c r="D92" s="17"/>
      <c r="E92" s="33"/>
      <c r="F92" s="32"/>
      <c r="G92" s="17"/>
      <c r="H92" s="24" t="str">
        <f aca="false">IF($B92="","",IFERROR(INDEX(Deductees!$B$5:$B$304,MATCH($B92,Deductees!$A$5:$A$304,0))&amp;"",""))</f>
        <v/>
      </c>
      <c r="I92" s="24" t="str">
        <f aca="false">IF($B92="","",IFERROR(INDEX(Deductees!$C$5:$C$304,MATCH($B92,Deductees!$A$5:$A$304,0)),"Not in master"))</f>
        <v/>
      </c>
      <c r="J92" s="24" t="str">
        <f aca="false">IF($B92="","",IFERROR(INDEX(Deductees!$D$5:$D$304,MATCH($B92,Deductees!$A$5:$A$304,0)),"-"))</f>
        <v/>
      </c>
      <c r="K92" s="24" t="str">
        <f aca="false">IF($C92="","",IFERROR(INDEX('Section Master'!$C$5:$C$29,MATCH($C92,'Section Master'!$A$5:$A$29,0))&amp;" / "&amp;INDEX('Section Master'!$D$5:$D$29,MATCH($C92,'Section Master'!$A$5:$A$29,0)),"Code not found"))</f>
        <v/>
      </c>
      <c r="L92" s="25" t="str">
        <f aca="false">IF(OR($B92="",$C92="",$E92=""),"",IFERROR(IF(I92&lt;&gt;"Valid",MAX(INDEX('Section Master'!$F$5:$F$29,MATCH($C92,'Section Master'!$A$5:$A$29,0)),INDEX('Section Master'!$G$5:$G$29,MATCH($C92,'Section Master'!$A$5:$A$29,0))),IF(J92="Individual/HUF",INDEX('Section Master'!$E$5:$E$29,MATCH($C92,'Section Master'!$A$5:$A$29,0)),INDEX('Section Master'!$F$5:$F$29,MATCH($C92,'Section Master'!$A$5:$A$29,0)))),0))</f>
        <v/>
      </c>
      <c r="M92" s="26" t="str">
        <f aca="false">IF(A92="","",IF(MONTH(A92)&gt;=4,YEAR(A92),YEAR(A92)-1))</f>
        <v/>
      </c>
      <c r="N92" s="21" t="str">
        <f aca="false">IF(A92="","","Q"&amp;CHOOSE(MONTH(A92),4,4,4,1,1,1,2,2,2,3,3,3))</f>
        <v/>
      </c>
      <c r="O92" s="27" t="str">
        <f aca="false">IF(OR($B92="",$C92="",$E92=""),"",SUMIFS($E$6:E92,$B$6:B92,B92,$C$6:C92,C92,$M$6:M92,M92))</f>
        <v/>
      </c>
      <c r="P92" s="27" t="str">
        <f aca="false">IF(OR($B92="",$C92="",$E92=""),"",SUMIFS($Q$6:Q91,$B$6:B91,B92,$C$6:C91,C92,$M$6:M91,M92))</f>
        <v/>
      </c>
      <c r="Q92" s="27" t="str">
        <f aca="false">IF(OR($B92="",$C92="",$E92=""),"",IFERROR(CHOOSE(MATCH(INDEX('Section Master'!$H$5:$H$29,MATCH($C92,'Section Master'!$A$5:$A$29,0)),{"Single+Aggregate","Aggregate","Per payment","Excess over","None"},0),IF(O92&gt;INDEX('Section Master'!$J$5:$J$29,MATCH($C92,'Section Master'!$A$5:$A$29,0)),O92-P92,IF(E92&gt;INDEX('Section Master'!$I$5:$I$29,MATCH($C92,'Section Master'!$A$5:$A$29,0)),E92,0)),IF(O92&gt;INDEX('Section Master'!$J$5:$J$29,MATCH($C92,'Section Master'!$A$5:$A$29,0)),O92-P92,0),IF(E92&gt;INDEX('Section Master'!$I$5:$I$29,MATCH($C92,'Section Master'!$A$5:$A$29,0)),E92,0),MAX(0,O92-INDEX('Section Master'!$J$5:$J$29,MATCH($C92,'Section Master'!$A$5:$A$29,0)))-P92,E92),0))</f>
        <v/>
      </c>
      <c r="R92" s="28" t="str">
        <f aca="false">IF(Q92="","",ROUND(Q92*L92,0))</f>
        <v/>
      </c>
      <c r="T92" s="29" t="str">
        <f aca="false">IF(A92="","",IF(MONTH(A92)=3,DATE(YEAR(A92),4,30),DATE(YEAR(A92),MONTH(A92)+1,7)))</f>
        <v/>
      </c>
      <c r="U92" s="26" t="str">
        <f aca="false">IF(OR(R92="",F92=""),"",IF(R92=0,0,IF(F92&gt;T92,(YEAR(F92)-YEAR(A92))*12+MONTH(F92)-MONTH(A92)+1,0)))</f>
        <v/>
      </c>
      <c r="V92" s="30" t="str">
        <f aca="false">IF(U92="","",ROUND(R92*Summary!$C$7*U92,0))</f>
        <v/>
      </c>
      <c r="W92" s="21" t="str">
        <f aca="false">IF(OR($B92="",$C92="",$E92=""),"",IF(R92=0,"No TDS yet",IF(F92="",IF(Summary!$C$6&gt;T92,"Overdue","Pending"),IF(F92&gt;T92,"Deposited late","Deposited"))))</f>
        <v/>
      </c>
      <c r="X92" s="31" t="str">
        <f aca="false">IF(B92="","",IF(OR(ISNA(MATCH($B92,Deductees!$A$5:$A$304,0)),ISNA(MATCH($C92,'Section Master'!$A$5:$A$29,0)),E92=""),1,0))</f>
        <v/>
      </c>
    </row>
    <row r="93" customFormat="false" ht="15" hidden="false" customHeight="true" outlineLevel="0" collapsed="false">
      <c r="A93" s="32"/>
      <c r="B93" s="17"/>
      <c r="C93" s="17"/>
      <c r="D93" s="17"/>
      <c r="E93" s="33"/>
      <c r="F93" s="32"/>
      <c r="G93" s="17"/>
      <c r="H93" s="24" t="str">
        <f aca="false">IF($B93="","",IFERROR(INDEX(Deductees!$B$5:$B$304,MATCH($B93,Deductees!$A$5:$A$304,0))&amp;"",""))</f>
        <v/>
      </c>
      <c r="I93" s="24" t="str">
        <f aca="false">IF($B93="","",IFERROR(INDEX(Deductees!$C$5:$C$304,MATCH($B93,Deductees!$A$5:$A$304,0)),"Not in master"))</f>
        <v/>
      </c>
      <c r="J93" s="24" t="str">
        <f aca="false">IF($B93="","",IFERROR(INDEX(Deductees!$D$5:$D$304,MATCH($B93,Deductees!$A$5:$A$304,0)),"-"))</f>
        <v/>
      </c>
      <c r="K93" s="24" t="str">
        <f aca="false">IF($C93="","",IFERROR(INDEX('Section Master'!$C$5:$C$29,MATCH($C93,'Section Master'!$A$5:$A$29,0))&amp;" / "&amp;INDEX('Section Master'!$D$5:$D$29,MATCH($C93,'Section Master'!$A$5:$A$29,0)),"Code not found"))</f>
        <v/>
      </c>
      <c r="L93" s="25" t="str">
        <f aca="false">IF(OR($B93="",$C93="",$E93=""),"",IFERROR(IF(I93&lt;&gt;"Valid",MAX(INDEX('Section Master'!$F$5:$F$29,MATCH($C93,'Section Master'!$A$5:$A$29,0)),INDEX('Section Master'!$G$5:$G$29,MATCH($C93,'Section Master'!$A$5:$A$29,0))),IF(J93="Individual/HUF",INDEX('Section Master'!$E$5:$E$29,MATCH($C93,'Section Master'!$A$5:$A$29,0)),INDEX('Section Master'!$F$5:$F$29,MATCH($C93,'Section Master'!$A$5:$A$29,0)))),0))</f>
        <v/>
      </c>
      <c r="M93" s="26" t="str">
        <f aca="false">IF(A93="","",IF(MONTH(A93)&gt;=4,YEAR(A93),YEAR(A93)-1))</f>
        <v/>
      </c>
      <c r="N93" s="21" t="str">
        <f aca="false">IF(A93="","","Q"&amp;CHOOSE(MONTH(A93),4,4,4,1,1,1,2,2,2,3,3,3))</f>
        <v/>
      </c>
      <c r="O93" s="27" t="str">
        <f aca="false">IF(OR($B93="",$C93="",$E93=""),"",SUMIFS($E$6:E93,$B$6:B93,B93,$C$6:C93,C93,$M$6:M93,M93))</f>
        <v/>
      </c>
      <c r="P93" s="27" t="str">
        <f aca="false">IF(OR($B93="",$C93="",$E93=""),"",SUMIFS($Q$6:Q92,$B$6:B92,B93,$C$6:C92,C93,$M$6:M92,M93))</f>
        <v/>
      </c>
      <c r="Q93" s="27" t="str">
        <f aca="false">IF(OR($B93="",$C93="",$E93=""),"",IFERROR(CHOOSE(MATCH(INDEX('Section Master'!$H$5:$H$29,MATCH($C93,'Section Master'!$A$5:$A$29,0)),{"Single+Aggregate","Aggregate","Per payment","Excess over","None"},0),IF(O93&gt;INDEX('Section Master'!$J$5:$J$29,MATCH($C93,'Section Master'!$A$5:$A$29,0)),O93-P93,IF(E93&gt;INDEX('Section Master'!$I$5:$I$29,MATCH($C93,'Section Master'!$A$5:$A$29,0)),E93,0)),IF(O93&gt;INDEX('Section Master'!$J$5:$J$29,MATCH($C93,'Section Master'!$A$5:$A$29,0)),O93-P93,0),IF(E93&gt;INDEX('Section Master'!$I$5:$I$29,MATCH($C93,'Section Master'!$A$5:$A$29,0)),E93,0),MAX(0,O93-INDEX('Section Master'!$J$5:$J$29,MATCH($C93,'Section Master'!$A$5:$A$29,0)))-P93,E93),0))</f>
        <v/>
      </c>
      <c r="R93" s="28" t="str">
        <f aca="false">IF(Q93="","",ROUND(Q93*L93,0))</f>
        <v/>
      </c>
      <c r="T93" s="29" t="str">
        <f aca="false">IF(A93="","",IF(MONTH(A93)=3,DATE(YEAR(A93),4,30),DATE(YEAR(A93),MONTH(A93)+1,7)))</f>
        <v/>
      </c>
      <c r="U93" s="26" t="str">
        <f aca="false">IF(OR(R93="",F93=""),"",IF(R93=0,0,IF(F93&gt;T93,(YEAR(F93)-YEAR(A93))*12+MONTH(F93)-MONTH(A93)+1,0)))</f>
        <v/>
      </c>
      <c r="V93" s="30" t="str">
        <f aca="false">IF(U93="","",ROUND(R93*Summary!$C$7*U93,0))</f>
        <v/>
      </c>
      <c r="W93" s="21" t="str">
        <f aca="false">IF(OR($B93="",$C93="",$E93=""),"",IF(R93=0,"No TDS yet",IF(F93="",IF(Summary!$C$6&gt;T93,"Overdue","Pending"),IF(F93&gt;T93,"Deposited late","Deposited"))))</f>
        <v/>
      </c>
      <c r="X93" s="31" t="str">
        <f aca="false">IF(B93="","",IF(OR(ISNA(MATCH($B93,Deductees!$A$5:$A$304,0)),ISNA(MATCH($C93,'Section Master'!$A$5:$A$29,0)),E93=""),1,0))</f>
        <v/>
      </c>
    </row>
    <row r="94" customFormat="false" ht="15" hidden="false" customHeight="true" outlineLevel="0" collapsed="false">
      <c r="A94" s="32"/>
      <c r="B94" s="17"/>
      <c r="C94" s="17"/>
      <c r="D94" s="17"/>
      <c r="E94" s="33"/>
      <c r="F94" s="32"/>
      <c r="G94" s="17"/>
      <c r="H94" s="24" t="str">
        <f aca="false">IF($B94="","",IFERROR(INDEX(Deductees!$B$5:$B$304,MATCH($B94,Deductees!$A$5:$A$304,0))&amp;"",""))</f>
        <v/>
      </c>
      <c r="I94" s="24" t="str">
        <f aca="false">IF($B94="","",IFERROR(INDEX(Deductees!$C$5:$C$304,MATCH($B94,Deductees!$A$5:$A$304,0)),"Not in master"))</f>
        <v/>
      </c>
      <c r="J94" s="24" t="str">
        <f aca="false">IF($B94="","",IFERROR(INDEX(Deductees!$D$5:$D$304,MATCH($B94,Deductees!$A$5:$A$304,0)),"-"))</f>
        <v/>
      </c>
      <c r="K94" s="24" t="str">
        <f aca="false">IF($C94="","",IFERROR(INDEX('Section Master'!$C$5:$C$29,MATCH($C94,'Section Master'!$A$5:$A$29,0))&amp;" / "&amp;INDEX('Section Master'!$D$5:$D$29,MATCH($C94,'Section Master'!$A$5:$A$29,0)),"Code not found"))</f>
        <v/>
      </c>
      <c r="L94" s="25" t="str">
        <f aca="false">IF(OR($B94="",$C94="",$E94=""),"",IFERROR(IF(I94&lt;&gt;"Valid",MAX(INDEX('Section Master'!$F$5:$F$29,MATCH($C94,'Section Master'!$A$5:$A$29,0)),INDEX('Section Master'!$G$5:$G$29,MATCH($C94,'Section Master'!$A$5:$A$29,0))),IF(J94="Individual/HUF",INDEX('Section Master'!$E$5:$E$29,MATCH($C94,'Section Master'!$A$5:$A$29,0)),INDEX('Section Master'!$F$5:$F$29,MATCH($C94,'Section Master'!$A$5:$A$29,0)))),0))</f>
        <v/>
      </c>
      <c r="M94" s="26" t="str">
        <f aca="false">IF(A94="","",IF(MONTH(A94)&gt;=4,YEAR(A94),YEAR(A94)-1))</f>
        <v/>
      </c>
      <c r="N94" s="21" t="str">
        <f aca="false">IF(A94="","","Q"&amp;CHOOSE(MONTH(A94),4,4,4,1,1,1,2,2,2,3,3,3))</f>
        <v/>
      </c>
      <c r="O94" s="27" t="str">
        <f aca="false">IF(OR($B94="",$C94="",$E94=""),"",SUMIFS($E$6:E94,$B$6:B94,B94,$C$6:C94,C94,$M$6:M94,M94))</f>
        <v/>
      </c>
      <c r="P94" s="27" t="str">
        <f aca="false">IF(OR($B94="",$C94="",$E94=""),"",SUMIFS($Q$6:Q93,$B$6:B93,B94,$C$6:C93,C94,$M$6:M93,M94))</f>
        <v/>
      </c>
      <c r="Q94" s="27" t="str">
        <f aca="false">IF(OR($B94="",$C94="",$E94=""),"",IFERROR(CHOOSE(MATCH(INDEX('Section Master'!$H$5:$H$29,MATCH($C94,'Section Master'!$A$5:$A$29,0)),{"Single+Aggregate","Aggregate","Per payment","Excess over","None"},0),IF(O94&gt;INDEX('Section Master'!$J$5:$J$29,MATCH($C94,'Section Master'!$A$5:$A$29,0)),O94-P94,IF(E94&gt;INDEX('Section Master'!$I$5:$I$29,MATCH($C94,'Section Master'!$A$5:$A$29,0)),E94,0)),IF(O94&gt;INDEX('Section Master'!$J$5:$J$29,MATCH($C94,'Section Master'!$A$5:$A$29,0)),O94-P94,0),IF(E94&gt;INDEX('Section Master'!$I$5:$I$29,MATCH($C94,'Section Master'!$A$5:$A$29,0)),E94,0),MAX(0,O94-INDEX('Section Master'!$J$5:$J$29,MATCH($C94,'Section Master'!$A$5:$A$29,0)))-P94,E94),0))</f>
        <v/>
      </c>
      <c r="R94" s="28" t="str">
        <f aca="false">IF(Q94="","",ROUND(Q94*L94,0))</f>
        <v/>
      </c>
      <c r="T94" s="29" t="str">
        <f aca="false">IF(A94="","",IF(MONTH(A94)=3,DATE(YEAR(A94),4,30),DATE(YEAR(A94),MONTH(A94)+1,7)))</f>
        <v/>
      </c>
      <c r="U94" s="26" t="str">
        <f aca="false">IF(OR(R94="",F94=""),"",IF(R94=0,0,IF(F94&gt;T94,(YEAR(F94)-YEAR(A94))*12+MONTH(F94)-MONTH(A94)+1,0)))</f>
        <v/>
      </c>
      <c r="V94" s="30" t="str">
        <f aca="false">IF(U94="","",ROUND(R94*Summary!$C$7*U94,0))</f>
        <v/>
      </c>
      <c r="W94" s="21" t="str">
        <f aca="false">IF(OR($B94="",$C94="",$E94=""),"",IF(R94=0,"No TDS yet",IF(F94="",IF(Summary!$C$6&gt;T94,"Overdue","Pending"),IF(F94&gt;T94,"Deposited late","Deposited"))))</f>
        <v/>
      </c>
      <c r="X94" s="31" t="str">
        <f aca="false">IF(B94="","",IF(OR(ISNA(MATCH($B94,Deductees!$A$5:$A$304,0)),ISNA(MATCH($C94,'Section Master'!$A$5:$A$29,0)),E94=""),1,0))</f>
        <v/>
      </c>
    </row>
    <row r="95" customFormat="false" ht="15" hidden="false" customHeight="true" outlineLevel="0" collapsed="false">
      <c r="A95" s="32"/>
      <c r="B95" s="17"/>
      <c r="C95" s="17"/>
      <c r="D95" s="17"/>
      <c r="E95" s="33"/>
      <c r="F95" s="32"/>
      <c r="G95" s="17"/>
      <c r="H95" s="24" t="str">
        <f aca="false">IF($B95="","",IFERROR(INDEX(Deductees!$B$5:$B$304,MATCH($B95,Deductees!$A$5:$A$304,0))&amp;"",""))</f>
        <v/>
      </c>
      <c r="I95" s="24" t="str">
        <f aca="false">IF($B95="","",IFERROR(INDEX(Deductees!$C$5:$C$304,MATCH($B95,Deductees!$A$5:$A$304,0)),"Not in master"))</f>
        <v/>
      </c>
      <c r="J95" s="24" t="str">
        <f aca="false">IF($B95="","",IFERROR(INDEX(Deductees!$D$5:$D$304,MATCH($B95,Deductees!$A$5:$A$304,0)),"-"))</f>
        <v/>
      </c>
      <c r="K95" s="24" t="str">
        <f aca="false">IF($C95="","",IFERROR(INDEX('Section Master'!$C$5:$C$29,MATCH($C95,'Section Master'!$A$5:$A$29,0))&amp;" / "&amp;INDEX('Section Master'!$D$5:$D$29,MATCH($C95,'Section Master'!$A$5:$A$29,0)),"Code not found"))</f>
        <v/>
      </c>
      <c r="L95" s="25" t="str">
        <f aca="false">IF(OR($B95="",$C95="",$E95=""),"",IFERROR(IF(I95&lt;&gt;"Valid",MAX(INDEX('Section Master'!$F$5:$F$29,MATCH($C95,'Section Master'!$A$5:$A$29,0)),INDEX('Section Master'!$G$5:$G$29,MATCH($C95,'Section Master'!$A$5:$A$29,0))),IF(J95="Individual/HUF",INDEX('Section Master'!$E$5:$E$29,MATCH($C95,'Section Master'!$A$5:$A$29,0)),INDEX('Section Master'!$F$5:$F$29,MATCH($C95,'Section Master'!$A$5:$A$29,0)))),0))</f>
        <v/>
      </c>
      <c r="M95" s="26" t="str">
        <f aca="false">IF(A95="","",IF(MONTH(A95)&gt;=4,YEAR(A95),YEAR(A95)-1))</f>
        <v/>
      </c>
      <c r="N95" s="21" t="str">
        <f aca="false">IF(A95="","","Q"&amp;CHOOSE(MONTH(A95),4,4,4,1,1,1,2,2,2,3,3,3))</f>
        <v/>
      </c>
      <c r="O95" s="27" t="str">
        <f aca="false">IF(OR($B95="",$C95="",$E95=""),"",SUMIFS($E$6:E95,$B$6:B95,B95,$C$6:C95,C95,$M$6:M95,M95))</f>
        <v/>
      </c>
      <c r="P95" s="27" t="str">
        <f aca="false">IF(OR($B95="",$C95="",$E95=""),"",SUMIFS($Q$6:Q94,$B$6:B94,B95,$C$6:C94,C95,$M$6:M94,M95))</f>
        <v/>
      </c>
      <c r="Q95" s="27" t="str">
        <f aca="false">IF(OR($B95="",$C95="",$E95=""),"",IFERROR(CHOOSE(MATCH(INDEX('Section Master'!$H$5:$H$29,MATCH($C95,'Section Master'!$A$5:$A$29,0)),{"Single+Aggregate","Aggregate","Per payment","Excess over","None"},0),IF(O95&gt;INDEX('Section Master'!$J$5:$J$29,MATCH($C95,'Section Master'!$A$5:$A$29,0)),O95-P95,IF(E95&gt;INDEX('Section Master'!$I$5:$I$29,MATCH($C95,'Section Master'!$A$5:$A$29,0)),E95,0)),IF(O95&gt;INDEX('Section Master'!$J$5:$J$29,MATCH($C95,'Section Master'!$A$5:$A$29,0)),O95-P95,0),IF(E95&gt;INDEX('Section Master'!$I$5:$I$29,MATCH($C95,'Section Master'!$A$5:$A$29,0)),E95,0),MAX(0,O95-INDEX('Section Master'!$J$5:$J$29,MATCH($C95,'Section Master'!$A$5:$A$29,0)))-P95,E95),0))</f>
        <v/>
      </c>
      <c r="R95" s="28" t="str">
        <f aca="false">IF(Q95="","",ROUND(Q95*L95,0))</f>
        <v/>
      </c>
      <c r="T95" s="29" t="str">
        <f aca="false">IF(A95="","",IF(MONTH(A95)=3,DATE(YEAR(A95),4,30),DATE(YEAR(A95),MONTH(A95)+1,7)))</f>
        <v/>
      </c>
      <c r="U95" s="26" t="str">
        <f aca="false">IF(OR(R95="",F95=""),"",IF(R95=0,0,IF(F95&gt;T95,(YEAR(F95)-YEAR(A95))*12+MONTH(F95)-MONTH(A95)+1,0)))</f>
        <v/>
      </c>
      <c r="V95" s="30" t="str">
        <f aca="false">IF(U95="","",ROUND(R95*Summary!$C$7*U95,0))</f>
        <v/>
      </c>
      <c r="W95" s="21" t="str">
        <f aca="false">IF(OR($B95="",$C95="",$E95=""),"",IF(R95=0,"No TDS yet",IF(F95="",IF(Summary!$C$6&gt;T95,"Overdue","Pending"),IF(F95&gt;T95,"Deposited late","Deposited"))))</f>
        <v/>
      </c>
      <c r="X95" s="31" t="str">
        <f aca="false">IF(B95="","",IF(OR(ISNA(MATCH($B95,Deductees!$A$5:$A$304,0)),ISNA(MATCH($C95,'Section Master'!$A$5:$A$29,0)),E95=""),1,0))</f>
        <v/>
      </c>
    </row>
    <row r="96" customFormat="false" ht="15" hidden="false" customHeight="true" outlineLevel="0" collapsed="false">
      <c r="A96" s="32"/>
      <c r="B96" s="17"/>
      <c r="C96" s="17"/>
      <c r="D96" s="17"/>
      <c r="E96" s="33"/>
      <c r="F96" s="32"/>
      <c r="G96" s="17"/>
      <c r="H96" s="24" t="str">
        <f aca="false">IF($B96="","",IFERROR(INDEX(Deductees!$B$5:$B$304,MATCH($B96,Deductees!$A$5:$A$304,0))&amp;"",""))</f>
        <v/>
      </c>
      <c r="I96" s="24" t="str">
        <f aca="false">IF($B96="","",IFERROR(INDEX(Deductees!$C$5:$C$304,MATCH($B96,Deductees!$A$5:$A$304,0)),"Not in master"))</f>
        <v/>
      </c>
      <c r="J96" s="24" t="str">
        <f aca="false">IF($B96="","",IFERROR(INDEX(Deductees!$D$5:$D$304,MATCH($B96,Deductees!$A$5:$A$304,0)),"-"))</f>
        <v/>
      </c>
      <c r="K96" s="24" t="str">
        <f aca="false">IF($C96="","",IFERROR(INDEX('Section Master'!$C$5:$C$29,MATCH($C96,'Section Master'!$A$5:$A$29,0))&amp;" / "&amp;INDEX('Section Master'!$D$5:$D$29,MATCH($C96,'Section Master'!$A$5:$A$29,0)),"Code not found"))</f>
        <v/>
      </c>
      <c r="L96" s="25" t="str">
        <f aca="false">IF(OR($B96="",$C96="",$E96=""),"",IFERROR(IF(I96&lt;&gt;"Valid",MAX(INDEX('Section Master'!$F$5:$F$29,MATCH($C96,'Section Master'!$A$5:$A$29,0)),INDEX('Section Master'!$G$5:$G$29,MATCH($C96,'Section Master'!$A$5:$A$29,0))),IF(J96="Individual/HUF",INDEX('Section Master'!$E$5:$E$29,MATCH($C96,'Section Master'!$A$5:$A$29,0)),INDEX('Section Master'!$F$5:$F$29,MATCH($C96,'Section Master'!$A$5:$A$29,0)))),0))</f>
        <v/>
      </c>
      <c r="M96" s="26" t="str">
        <f aca="false">IF(A96="","",IF(MONTH(A96)&gt;=4,YEAR(A96),YEAR(A96)-1))</f>
        <v/>
      </c>
      <c r="N96" s="21" t="str">
        <f aca="false">IF(A96="","","Q"&amp;CHOOSE(MONTH(A96),4,4,4,1,1,1,2,2,2,3,3,3))</f>
        <v/>
      </c>
      <c r="O96" s="27" t="str">
        <f aca="false">IF(OR($B96="",$C96="",$E96=""),"",SUMIFS($E$6:E96,$B$6:B96,B96,$C$6:C96,C96,$M$6:M96,M96))</f>
        <v/>
      </c>
      <c r="P96" s="27" t="str">
        <f aca="false">IF(OR($B96="",$C96="",$E96=""),"",SUMIFS($Q$6:Q95,$B$6:B95,B96,$C$6:C95,C96,$M$6:M95,M96))</f>
        <v/>
      </c>
      <c r="Q96" s="27" t="str">
        <f aca="false">IF(OR($B96="",$C96="",$E96=""),"",IFERROR(CHOOSE(MATCH(INDEX('Section Master'!$H$5:$H$29,MATCH($C96,'Section Master'!$A$5:$A$29,0)),{"Single+Aggregate","Aggregate","Per payment","Excess over","None"},0),IF(O96&gt;INDEX('Section Master'!$J$5:$J$29,MATCH($C96,'Section Master'!$A$5:$A$29,0)),O96-P96,IF(E96&gt;INDEX('Section Master'!$I$5:$I$29,MATCH($C96,'Section Master'!$A$5:$A$29,0)),E96,0)),IF(O96&gt;INDEX('Section Master'!$J$5:$J$29,MATCH($C96,'Section Master'!$A$5:$A$29,0)),O96-P96,0),IF(E96&gt;INDEX('Section Master'!$I$5:$I$29,MATCH($C96,'Section Master'!$A$5:$A$29,0)),E96,0),MAX(0,O96-INDEX('Section Master'!$J$5:$J$29,MATCH($C96,'Section Master'!$A$5:$A$29,0)))-P96,E96),0))</f>
        <v/>
      </c>
      <c r="R96" s="28" t="str">
        <f aca="false">IF(Q96="","",ROUND(Q96*L96,0))</f>
        <v/>
      </c>
      <c r="T96" s="29" t="str">
        <f aca="false">IF(A96="","",IF(MONTH(A96)=3,DATE(YEAR(A96),4,30),DATE(YEAR(A96),MONTH(A96)+1,7)))</f>
        <v/>
      </c>
      <c r="U96" s="26" t="str">
        <f aca="false">IF(OR(R96="",F96=""),"",IF(R96=0,0,IF(F96&gt;T96,(YEAR(F96)-YEAR(A96))*12+MONTH(F96)-MONTH(A96)+1,0)))</f>
        <v/>
      </c>
      <c r="V96" s="30" t="str">
        <f aca="false">IF(U96="","",ROUND(R96*Summary!$C$7*U96,0))</f>
        <v/>
      </c>
      <c r="W96" s="21" t="str">
        <f aca="false">IF(OR($B96="",$C96="",$E96=""),"",IF(R96=0,"No TDS yet",IF(F96="",IF(Summary!$C$6&gt;T96,"Overdue","Pending"),IF(F96&gt;T96,"Deposited late","Deposited"))))</f>
        <v/>
      </c>
      <c r="X96" s="31" t="str">
        <f aca="false">IF(B96="","",IF(OR(ISNA(MATCH($B96,Deductees!$A$5:$A$304,0)),ISNA(MATCH($C96,'Section Master'!$A$5:$A$29,0)),E96=""),1,0))</f>
        <v/>
      </c>
    </row>
    <row r="97" customFormat="false" ht="15" hidden="false" customHeight="true" outlineLevel="0" collapsed="false">
      <c r="A97" s="32"/>
      <c r="B97" s="17"/>
      <c r="C97" s="17"/>
      <c r="D97" s="17"/>
      <c r="E97" s="33"/>
      <c r="F97" s="32"/>
      <c r="G97" s="17"/>
      <c r="H97" s="24" t="str">
        <f aca="false">IF($B97="","",IFERROR(INDEX(Deductees!$B$5:$B$304,MATCH($B97,Deductees!$A$5:$A$304,0))&amp;"",""))</f>
        <v/>
      </c>
      <c r="I97" s="24" t="str">
        <f aca="false">IF($B97="","",IFERROR(INDEX(Deductees!$C$5:$C$304,MATCH($B97,Deductees!$A$5:$A$304,0)),"Not in master"))</f>
        <v/>
      </c>
      <c r="J97" s="24" t="str">
        <f aca="false">IF($B97="","",IFERROR(INDEX(Deductees!$D$5:$D$304,MATCH($B97,Deductees!$A$5:$A$304,0)),"-"))</f>
        <v/>
      </c>
      <c r="K97" s="24" t="str">
        <f aca="false">IF($C97="","",IFERROR(INDEX('Section Master'!$C$5:$C$29,MATCH($C97,'Section Master'!$A$5:$A$29,0))&amp;" / "&amp;INDEX('Section Master'!$D$5:$D$29,MATCH($C97,'Section Master'!$A$5:$A$29,0)),"Code not found"))</f>
        <v/>
      </c>
      <c r="L97" s="25" t="str">
        <f aca="false">IF(OR($B97="",$C97="",$E97=""),"",IFERROR(IF(I97&lt;&gt;"Valid",MAX(INDEX('Section Master'!$F$5:$F$29,MATCH($C97,'Section Master'!$A$5:$A$29,0)),INDEX('Section Master'!$G$5:$G$29,MATCH($C97,'Section Master'!$A$5:$A$29,0))),IF(J97="Individual/HUF",INDEX('Section Master'!$E$5:$E$29,MATCH($C97,'Section Master'!$A$5:$A$29,0)),INDEX('Section Master'!$F$5:$F$29,MATCH($C97,'Section Master'!$A$5:$A$29,0)))),0))</f>
        <v/>
      </c>
      <c r="M97" s="26" t="str">
        <f aca="false">IF(A97="","",IF(MONTH(A97)&gt;=4,YEAR(A97),YEAR(A97)-1))</f>
        <v/>
      </c>
      <c r="N97" s="21" t="str">
        <f aca="false">IF(A97="","","Q"&amp;CHOOSE(MONTH(A97),4,4,4,1,1,1,2,2,2,3,3,3))</f>
        <v/>
      </c>
      <c r="O97" s="27" t="str">
        <f aca="false">IF(OR($B97="",$C97="",$E97=""),"",SUMIFS($E$6:E97,$B$6:B97,B97,$C$6:C97,C97,$M$6:M97,M97))</f>
        <v/>
      </c>
      <c r="P97" s="27" t="str">
        <f aca="false">IF(OR($B97="",$C97="",$E97=""),"",SUMIFS($Q$6:Q96,$B$6:B96,B97,$C$6:C96,C97,$M$6:M96,M97))</f>
        <v/>
      </c>
      <c r="Q97" s="27" t="str">
        <f aca="false">IF(OR($B97="",$C97="",$E97=""),"",IFERROR(CHOOSE(MATCH(INDEX('Section Master'!$H$5:$H$29,MATCH($C97,'Section Master'!$A$5:$A$29,0)),{"Single+Aggregate","Aggregate","Per payment","Excess over","None"},0),IF(O97&gt;INDEX('Section Master'!$J$5:$J$29,MATCH($C97,'Section Master'!$A$5:$A$29,0)),O97-P97,IF(E97&gt;INDEX('Section Master'!$I$5:$I$29,MATCH($C97,'Section Master'!$A$5:$A$29,0)),E97,0)),IF(O97&gt;INDEX('Section Master'!$J$5:$J$29,MATCH($C97,'Section Master'!$A$5:$A$29,0)),O97-P97,0),IF(E97&gt;INDEX('Section Master'!$I$5:$I$29,MATCH($C97,'Section Master'!$A$5:$A$29,0)),E97,0),MAX(0,O97-INDEX('Section Master'!$J$5:$J$29,MATCH($C97,'Section Master'!$A$5:$A$29,0)))-P97,E97),0))</f>
        <v/>
      </c>
      <c r="R97" s="28" t="str">
        <f aca="false">IF(Q97="","",ROUND(Q97*L97,0))</f>
        <v/>
      </c>
      <c r="T97" s="29" t="str">
        <f aca="false">IF(A97="","",IF(MONTH(A97)=3,DATE(YEAR(A97),4,30),DATE(YEAR(A97),MONTH(A97)+1,7)))</f>
        <v/>
      </c>
      <c r="U97" s="26" t="str">
        <f aca="false">IF(OR(R97="",F97=""),"",IF(R97=0,0,IF(F97&gt;T97,(YEAR(F97)-YEAR(A97))*12+MONTH(F97)-MONTH(A97)+1,0)))</f>
        <v/>
      </c>
      <c r="V97" s="30" t="str">
        <f aca="false">IF(U97="","",ROUND(R97*Summary!$C$7*U97,0))</f>
        <v/>
      </c>
      <c r="W97" s="21" t="str">
        <f aca="false">IF(OR($B97="",$C97="",$E97=""),"",IF(R97=0,"No TDS yet",IF(F97="",IF(Summary!$C$6&gt;T97,"Overdue","Pending"),IF(F97&gt;T97,"Deposited late","Deposited"))))</f>
        <v/>
      </c>
      <c r="X97" s="31" t="str">
        <f aca="false">IF(B97="","",IF(OR(ISNA(MATCH($B97,Deductees!$A$5:$A$304,0)),ISNA(MATCH($C97,'Section Master'!$A$5:$A$29,0)),E97=""),1,0))</f>
        <v/>
      </c>
    </row>
    <row r="98" customFormat="false" ht="15" hidden="false" customHeight="true" outlineLevel="0" collapsed="false">
      <c r="A98" s="32"/>
      <c r="B98" s="17"/>
      <c r="C98" s="17"/>
      <c r="D98" s="17"/>
      <c r="E98" s="33"/>
      <c r="F98" s="32"/>
      <c r="G98" s="17"/>
      <c r="H98" s="24" t="str">
        <f aca="false">IF($B98="","",IFERROR(INDEX(Deductees!$B$5:$B$304,MATCH($B98,Deductees!$A$5:$A$304,0))&amp;"",""))</f>
        <v/>
      </c>
      <c r="I98" s="24" t="str">
        <f aca="false">IF($B98="","",IFERROR(INDEX(Deductees!$C$5:$C$304,MATCH($B98,Deductees!$A$5:$A$304,0)),"Not in master"))</f>
        <v/>
      </c>
      <c r="J98" s="24" t="str">
        <f aca="false">IF($B98="","",IFERROR(INDEX(Deductees!$D$5:$D$304,MATCH($B98,Deductees!$A$5:$A$304,0)),"-"))</f>
        <v/>
      </c>
      <c r="K98" s="24" t="str">
        <f aca="false">IF($C98="","",IFERROR(INDEX('Section Master'!$C$5:$C$29,MATCH($C98,'Section Master'!$A$5:$A$29,0))&amp;" / "&amp;INDEX('Section Master'!$D$5:$D$29,MATCH($C98,'Section Master'!$A$5:$A$29,0)),"Code not found"))</f>
        <v/>
      </c>
      <c r="L98" s="25" t="str">
        <f aca="false">IF(OR($B98="",$C98="",$E98=""),"",IFERROR(IF(I98&lt;&gt;"Valid",MAX(INDEX('Section Master'!$F$5:$F$29,MATCH($C98,'Section Master'!$A$5:$A$29,0)),INDEX('Section Master'!$G$5:$G$29,MATCH($C98,'Section Master'!$A$5:$A$29,0))),IF(J98="Individual/HUF",INDEX('Section Master'!$E$5:$E$29,MATCH($C98,'Section Master'!$A$5:$A$29,0)),INDEX('Section Master'!$F$5:$F$29,MATCH($C98,'Section Master'!$A$5:$A$29,0)))),0))</f>
        <v/>
      </c>
      <c r="M98" s="26" t="str">
        <f aca="false">IF(A98="","",IF(MONTH(A98)&gt;=4,YEAR(A98),YEAR(A98)-1))</f>
        <v/>
      </c>
      <c r="N98" s="21" t="str">
        <f aca="false">IF(A98="","","Q"&amp;CHOOSE(MONTH(A98),4,4,4,1,1,1,2,2,2,3,3,3))</f>
        <v/>
      </c>
      <c r="O98" s="27" t="str">
        <f aca="false">IF(OR($B98="",$C98="",$E98=""),"",SUMIFS($E$6:E98,$B$6:B98,B98,$C$6:C98,C98,$M$6:M98,M98))</f>
        <v/>
      </c>
      <c r="P98" s="27" t="str">
        <f aca="false">IF(OR($B98="",$C98="",$E98=""),"",SUMIFS($Q$6:Q97,$B$6:B97,B98,$C$6:C97,C98,$M$6:M97,M98))</f>
        <v/>
      </c>
      <c r="Q98" s="27" t="str">
        <f aca="false">IF(OR($B98="",$C98="",$E98=""),"",IFERROR(CHOOSE(MATCH(INDEX('Section Master'!$H$5:$H$29,MATCH($C98,'Section Master'!$A$5:$A$29,0)),{"Single+Aggregate","Aggregate","Per payment","Excess over","None"},0),IF(O98&gt;INDEX('Section Master'!$J$5:$J$29,MATCH($C98,'Section Master'!$A$5:$A$29,0)),O98-P98,IF(E98&gt;INDEX('Section Master'!$I$5:$I$29,MATCH($C98,'Section Master'!$A$5:$A$29,0)),E98,0)),IF(O98&gt;INDEX('Section Master'!$J$5:$J$29,MATCH($C98,'Section Master'!$A$5:$A$29,0)),O98-P98,0),IF(E98&gt;INDEX('Section Master'!$I$5:$I$29,MATCH($C98,'Section Master'!$A$5:$A$29,0)),E98,0),MAX(0,O98-INDEX('Section Master'!$J$5:$J$29,MATCH($C98,'Section Master'!$A$5:$A$29,0)))-P98,E98),0))</f>
        <v/>
      </c>
      <c r="R98" s="28" t="str">
        <f aca="false">IF(Q98="","",ROUND(Q98*L98,0))</f>
        <v/>
      </c>
      <c r="T98" s="29" t="str">
        <f aca="false">IF(A98="","",IF(MONTH(A98)=3,DATE(YEAR(A98),4,30),DATE(YEAR(A98),MONTH(A98)+1,7)))</f>
        <v/>
      </c>
      <c r="U98" s="26" t="str">
        <f aca="false">IF(OR(R98="",F98=""),"",IF(R98=0,0,IF(F98&gt;T98,(YEAR(F98)-YEAR(A98))*12+MONTH(F98)-MONTH(A98)+1,0)))</f>
        <v/>
      </c>
      <c r="V98" s="30" t="str">
        <f aca="false">IF(U98="","",ROUND(R98*Summary!$C$7*U98,0))</f>
        <v/>
      </c>
      <c r="W98" s="21" t="str">
        <f aca="false">IF(OR($B98="",$C98="",$E98=""),"",IF(R98=0,"No TDS yet",IF(F98="",IF(Summary!$C$6&gt;T98,"Overdue","Pending"),IF(F98&gt;T98,"Deposited late","Deposited"))))</f>
        <v/>
      </c>
      <c r="X98" s="31" t="str">
        <f aca="false">IF(B98="","",IF(OR(ISNA(MATCH($B98,Deductees!$A$5:$A$304,0)),ISNA(MATCH($C98,'Section Master'!$A$5:$A$29,0)),E98=""),1,0))</f>
        <v/>
      </c>
    </row>
    <row r="99" customFormat="false" ht="15" hidden="false" customHeight="true" outlineLevel="0" collapsed="false">
      <c r="A99" s="32"/>
      <c r="B99" s="17"/>
      <c r="C99" s="17"/>
      <c r="D99" s="17"/>
      <c r="E99" s="33"/>
      <c r="F99" s="32"/>
      <c r="G99" s="17"/>
      <c r="H99" s="24" t="str">
        <f aca="false">IF($B99="","",IFERROR(INDEX(Deductees!$B$5:$B$304,MATCH($B99,Deductees!$A$5:$A$304,0))&amp;"",""))</f>
        <v/>
      </c>
      <c r="I99" s="24" t="str">
        <f aca="false">IF($B99="","",IFERROR(INDEX(Deductees!$C$5:$C$304,MATCH($B99,Deductees!$A$5:$A$304,0)),"Not in master"))</f>
        <v/>
      </c>
      <c r="J99" s="24" t="str">
        <f aca="false">IF($B99="","",IFERROR(INDEX(Deductees!$D$5:$D$304,MATCH($B99,Deductees!$A$5:$A$304,0)),"-"))</f>
        <v/>
      </c>
      <c r="K99" s="24" t="str">
        <f aca="false">IF($C99="","",IFERROR(INDEX('Section Master'!$C$5:$C$29,MATCH($C99,'Section Master'!$A$5:$A$29,0))&amp;" / "&amp;INDEX('Section Master'!$D$5:$D$29,MATCH($C99,'Section Master'!$A$5:$A$29,0)),"Code not found"))</f>
        <v/>
      </c>
      <c r="L99" s="25" t="str">
        <f aca="false">IF(OR($B99="",$C99="",$E99=""),"",IFERROR(IF(I99&lt;&gt;"Valid",MAX(INDEX('Section Master'!$F$5:$F$29,MATCH($C99,'Section Master'!$A$5:$A$29,0)),INDEX('Section Master'!$G$5:$G$29,MATCH($C99,'Section Master'!$A$5:$A$29,0))),IF(J99="Individual/HUF",INDEX('Section Master'!$E$5:$E$29,MATCH($C99,'Section Master'!$A$5:$A$29,0)),INDEX('Section Master'!$F$5:$F$29,MATCH($C99,'Section Master'!$A$5:$A$29,0)))),0))</f>
        <v/>
      </c>
      <c r="M99" s="26" t="str">
        <f aca="false">IF(A99="","",IF(MONTH(A99)&gt;=4,YEAR(A99),YEAR(A99)-1))</f>
        <v/>
      </c>
      <c r="N99" s="21" t="str">
        <f aca="false">IF(A99="","","Q"&amp;CHOOSE(MONTH(A99),4,4,4,1,1,1,2,2,2,3,3,3))</f>
        <v/>
      </c>
      <c r="O99" s="27" t="str">
        <f aca="false">IF(OR($B99="",$C99="",$E99=""),"",SUMIFS($E$6:E99,$B$6:B99,B99,$C$6:C99,C99,$M$6:M99,M99))</f>
        <v/>
      </c>
      <c r="P99" s="27" t="str">
        <f aca="false">IF(OR($B99="",$C99="",$E99=""),"",SUMIFS($Q$6:Q98,$B$6:B98,B99,$C$6:C98,C99,$M$6:M98,M99))</f>
        <v/>
      </c>
      <c r="Q99" s="27" t="str">
        <f aca="false">IF(OR($B99="",$C99="",$E99=""),"",IFERROR(CHOOSE(MATCH(INDEX('Section Master'!$H$5:$H$29,MATCH($C99,'Section Master'!$A$5:$A$29,0)),{"Single+Aggregate","Aggregate","Per payment","Excess over","None"},0),IF(O99&gt;INDEX('Section Master'!$J$5:$J$29,MATCH($C99,'Section Master'!$A$5:$A$29,0)),O99-P99,IF(E99&gt;INDEX('Section Master'!$I$5:$I$29,MATCH($C99,'Section Master'!$A$5:$A$29,0)),E99,0)),IF(O99&gt;INDEX('Section Master'!$J$5:$J$29,MATCH($C99,'Section Master'!$A$5:$A$29,0)),O99-P99,0),IF(E99&gt;INDEX('Section Master'!$I$5:$I$29,MATCH($C99,'Section Master'!$A$5:$A$29,0)),E99,0),MAX(0,O99-INDEX('Section Master'!$J$5:$J$29,MATCH($C99,'Section Master'!$A$5:$A$29,0)))-P99,E99),0))</f>
        <v/>
      </c>
      <c r="R99" s="28" t="str">
        <f aca="false">IF(Q99="","",ROUND(Q99*L99,0))</f>
        <v/>
      </c>
      <c r="T99" s="29" t="str">
        <f aca="false">IF(A99="","",IF(MONTH(A99)=3,DATE(YEAR(A99),4,30),DATE(YEAR(A99),MONTH(A99)+1,7)))</f>
        <v/>
      </c>
      <c r="U99" s="26" t="str">
        <f aca="false">IF(OR(R99="",F99=""),"",IF(R99=0,0,IF(F99&gt;T99,(YEAR(F99)-YEAR(A99))*12+MONTH(F99)-MONTH(A99)+1,0)))</f>
        <v/>
      </c>
      <c r="V99" s="30" t="str">
        <f aca="false">IF(U99="","",ROUND(R99*Summary!$C$7*U99,0))</f>
        <v/>
      </c>
      <c r="W99" s="21" t="str">
        <f aca="false">IF(OR($B99="",$C99="",$E99=""),"",IF(R99=0,"No TDS yet",IF(F99="",IF(Summary!$C$6&gt;T99,"Overdue","Pending"),IF(F99&gt;T99,"Deposited late","Deposited"))))</f>
        <v/>
      </c>
      <c r="X99" s="31" t="str">
        <f aca="false">IF(B99="","",IF(OR(ISNA(MATCH($B99,Deductees!$A$5:$A$304,0)),ISNA(MATCH($C99,'Section Master'!$A$5:$A$29,0)),E99=""),1,0))</f>
        <v/>
      </c>
    </row>
    <row r="100" customFormat="false" ht="15" hidden="false" customHeight="true" outlineLevel="0" collapsed="false">
      <c r="A100" s="32"/>
      <c r="B100" s="17"/>
      <c r="C100" s="17"/>
      <c r="D100" s="17"/>
      <c r="E100" s="33"/>
      <c r="F100" s="32"/>
      <c r="G100" s="17"/>
      <c r="H100" s="24" t="str">
        <f aca="false">IF($B100="","",IFERROR(INDEX(Deductees!$B$5:$B$304,MATCH($B100,Deductees!$A$5:$A$304,0))&amp;"",""))</f>
        <v/>
      </c>
      <c r="I100" s="24" t="str">
        <f aca="false">IF($B100="","",IFERROR(INDEX(Deductees!$C$5:$C$304,MATCH($B100,Deductees!$A$5:$A$304,0)),"Not in master"))</f>
        <v/>
      </c>
      <c r="J100" s="24" t="str">
        <f aca="false">IF($B100="","",IFERROR(INDEX(Deductees!$D$5:$D$304,MATCH($B100,Deductees!$A$5:$A$304,0)),"-"))</f>
        <v/>
      </c>
      <c r="K100" s="24" t="str">
        <f aca="false">IF($C100="","",IFERROR(INDEX('Section Master'!$C$5:$C$29,MATCH($C100,'Section Master'!$A$5:$A$29,0))&amp;" / "&amp;INDEX('Section Master'!$D$5:$D$29,MATCH($C100,'Section Master'!$A$5:$A$29,0)),"Code not found"))</f>
        <v/>
      </c>
      <c r="L100" s="25" t="str">
        <f aca="false">IF(OR($B100="",$C100="",$E100=""),"",IFERROR(IF(I100&lt;&gt;"Valid",MAX(INDEX('Section Master'!$F$5:$F$29,MATCH($C100,'Section Master'!$A$5:$A$29,0)),INDEX('Section Master'!$G$5:$G$29,MATCH($C100,'Section Master'!$A$5:$A$29,0))),IF(J100="Individual/HUF",INDEX('Section Master'!$E$5:$E$29,MATCH($C100,'Section Master'!$A$5:$A$29,0)),INDEX('Section Master'!$F$5:$F$29,MATCH($C100,'Section Master'!$A$5:$A$29,0)))),0))</f>
        <v/>
      </c>
      <c r="M100" s="26" t="str">
        <f aca="false">IF(A100="","",IF(MONTH(A100)&gt;=4,YEAR(A100),YEAR(A100)-1))</f>
        <v/>
      </c>
      <c r="N100" s="21" t="str">
        <f aca="false">IF(A100="","","Q"&amp;CHOOSE(MONTH(A100),4,4,4,1,1,1,2,2,2,3,3,3))</f>
        <v/>
      </c>
      <c r="O100" s="27" t="str">
        <f aca="false">IF(OR($B100="",$C100="",$E100=""),"",SUMIFS($E$6:E100,$B$6:B100,B100,$C$6:C100,C100,$M$6:M100,M100))</f>
        <v/>
      </c>
      <c r="P100" s="27" t="str">
        <f aca="false">IF(OR($B100="",$C100="",$E100=""),"",SUMIFS($Q$6:Q99,$B$6:B99,B100,$C$6:C99,C100,$M$6:M99,M100))</f>
        <v/>
      </c>
      <c r="Q100" s="27" t="str">
        <f aca="false">IF(OR($B100="",$C100="",$E100=""),"",IFERROR(CHOOSE(MATCH(INDEX('Section Master'!$H$5:$H$29,MATCH($C100,'Section Master'!$A$5:$A$29,0)),{"Single+Aggregate","Aggregate","Per payment","Excess over","None"},0),IF(O100&gt;INDEX('Section Master'!$J$5:$J$29,MATCH($C100,'Section Master'!$A$5:$A$29,0)),O100-P100,IF(E100&gt;INDEX('Section Master'!$I$5:$I$29,MATCH($C100,'Section Master'!$A$5:$A$29,0)),E100,0)),IF(O100&gt;INDEX('Section Master'!$J$5:$J$29,MATCH($C100,'Section Master'!$A$5:$A$29,0)),O100-P100,0),IF(E100&gt;INDEX('Section Master'!$I$5:$I$29,MATCH($C100,'Section Master'!$A$5:$A$29,0)),E100,0),MAX(0,O100-INDEX('Section Master'!$J$5:$J$29,MATCH($C100,'Section Master'!$A$5:$A$29,0)))-P100,E100),0))</f>
        <v/>
      </c>
      <c r="R100" s="28" t="str">
        <f aca="false">IF(Q100="","",ROUND(Q100*L100,0))</f>
        <v/>
      </c>
      <c r="T100" s="29" t="str">
        <f aca="false">IF(A100="","",IF(MONTH(A100)=3,DATE(YEAR(A100),4,30),DATE(YEAR(A100),MONTH(A100)+1,7)))</f>
        <v/>
      </c>
      <c r="U100" s="26" t="str">
        <f aca="false">IF(OR(R100="",F100=""),"",IF(R100=0,0,IF(F100&gt;T100,(YEAR(F100)-YEAR(A100))*12+MONTH(F100)-MONTH(A100)+1,0)))</f>
        <v/>
      </c>
      <c r="V100" s="30" t="str">
        <f aca="false">IF(U100="","",ROUND(R100*Summary!$C$7*U100,0))</f>
        <v/>
      </c>
      <c r="W100" s="21" t="str">
        <f aca="false">IF(OR($B100="",$C100="",$E100=""),"",IF(R100=0,"No TDS yet",IF(F100="",IF(Summary!$C$6&gt;T100,"Overdue","Pending"),IF(F100&gt;T100,"Deposited late","Deposited"))))</f>
        <v/>
      </c>
      <c r="X100" s="31" t="str">
        <f aca="false">IF(B100="","",IF(OR(ISNA(MATCH($B100,Deductees!$A$5:$A$304,0)),ISNA(MATCH($C100,'Section Master'!$A$5:$A$29,0)),E100=""),1,0))</f>
        <v/>
      </c>
    </row>
    <row r="101" customFormat="false" ht="15" hidden="false" customHeight="true" outlineLevel="0" collapsed="false">
      <c r="A101" s="32"/>
      <c r="B101" s="17"/>
      <c r="C101" s="17"/>
      <c r="D101" s="17"/>
      <c r="E101" s="33"/>
      <c r="F101" s="32"/>
      <c r="G101" s="17"/>
      <c r="H101" s="24" t="str">
        <f aca="false">IF($B101="","",IFERROR(INDEX(Deductees!$B$5:$B$304,MATCH($B101,Deductees!$A$5:$A$304,0))&amp;"",""))</f>
        <v/>
      </c>
      <c r="I101" s="24" t="str">
        <f aca="false">IF($B101="","",IFERROR(INDEX(Deductees!$C$5:$C$304,MATCH($B101,Deductees!$A$5:$A$304,0)),"Not in master"))</f>
        <v/>
      </c>
      <c r="J101" s="24" t="str">
        <f aca="false">IF($B101="","",IFERROR(INDEX(Deductees!$D$5:$D$304,MATCH($B101,Deductees!$A$5:$A$304,0)),"-"))</f>
        <v/>
      </c>
      <c r="K101" s="24" t="str">
        <f aca="false">IF($C101="","",IFERROR(INDEX('Section Master'!$C$5:$C$29,MATCH($C101,'Section Master'!$A$5:$A$29,0))&amp;" / "&amp;INDEX('Section Master'!$D$5:$D$29,MATCH($C101,'Section Master'!$A$5:$A$29,0)),"Code not found"))</f>
        <v/>
      </c>
      <c r="L101" s="25" t="str">
        <f aca="false">IF(OR($B101="",$C101="",$E101=""),"",IFERROR(IF(I101&lt;&gt;"Valid",MAX(INDEX('Section Master'!$F$5:$F$29,MATCH($C101,'Section Master'!$A$5:$A$29,0)),INDEX('Section Master'!$G$5:$G$29,MATCH($C101,'Section Master'!$A$5:$A$29,0))),IF(J101="Individual/HUF",INDEX('Section Master'!$E$5:$E$29,MATCH($C101,'Section Master'!$A$5:$A$29,0)),INDEX('Section Master'!$F$5:$F$29,MATCH($C101,'Section Master'!$A$5:$A$29,0)))),0))</f>
        <v/>
      </c>
      <c r="M101" s="26" t="str">
        <f aca="false">IF(A101="","",IF(MONTH(A101)&gt;=4,YEAR(A101),YEAR(A101)-1))</f>
        <v/>
      </c>
      <c r="N101" s="21" t="str">
        <f aca="false">IF(A101="","","Q"&amp;CHOOSE(MONTH(A101),4,4,4,1,1,1,2,2,2,3,3,3))</f>
        <v/>
      </c>
      <c r="O101" s="27" t="str">
        <f aca="false">IF(OR($B101="",$C101="",$E101=""),"",SUMIFS($E$6:E101,$B$6:B101,B101,$C$6:C101,C101,$M$6:M101,M101))</f>
        <v/>
      </c>
      <c r="P101" s="27" t="str">
        <f aca="false">IF(OR($B101="",$C101="",$E101=""),"",SUMIFS($Q$6:Q100,$B$6:B100,B101,$C$6:C100,C101,$M$6:M100,M101))</f>
        <v/>
      </c>
      <c r="Q101" s="27" t="str">
        <f aca="false">IF(OR($B101="",$C101="",$E101=""),"",IFERROR(CHOOSE(MATCH(INDEX('Section Master'!$H$5:$H$29,MATCH($C101,'Section Master'!$A$5:$A$29,0)),{"Single+Aggregate","Aggregate","Per payment","Excess over","None"},0),IF(O101&gt;INDEX('Section Master'!$J$5:$J$29,MATCH($C101,'Section Master'!$A$5:$A$29,0)),O101-P101,IF(E101&gt;INDEX('Section Master'!$I$5:$I$29,MATCH($C101,'Section Master'!$A$5:$A$29,0)),E101,0)),IF(O101&gt;INDEX('Section Master'!$J$5:$J$29,MATCH($C101,'Section Master'!$A$5:$A$29,0)),O101-P101,0),IF(E101&gt;INDEX('Section Master'!$I$5:$I$29,MATCH($C101,'Section Master'!$A$5:$A$29,0)),E101,0),MAX(0,O101-INDEX('Section Master'!$J$5:$J$29,MATCH($C101,'Section Master'!$A$5:$A$29,0)))-P101,E101),0))</f>
        <v/>
      </c>
      <c r="R101" s="28" t="str">
        <f aca="false">IF(Q101="","",ROUND(Q101*L101,0))</f>
        <v/>
      </c>
      <c r="T101" s="29" t="str">
        <f aca="false">IF(A101="","",IF(MONTH(A101)=3,DATE(YEAR(A101),4,30),DATE(YEAR(A101),MONTH(A101)+1,7)))</f>
        <v/>
      </c>
      <c r="U101" s="26" t="str">
        <f aca="false">IF(OR(R101="",F101=""),"",IF(R101=0,0,IF(F101&gt;T101,(YEAR(F101)-YEAR(A101))*12+MONTH(F101)-MONTH(A101)+1,0)))</f>
        <v/>
      </c>
      <c r="V101" s="30" t="str">
        <f aca="false">IF(U101="","",ROUND(R101*Summary!$C$7*U101,0))</f>
        <v/>
      </c>
      <c r="W101" s="21" t="str">
        <f aca="false">IF(OR($B101="",$C101="",$E101=""),"",IF(R101=0,"No TDS yet",IF(F101="",IF(Summary!$C$6&gt;T101,"Overdue","Pending"),IF(F101&gt;T101,"Deposited late","Deposited"))))</f>
        <v/>
      </c>
      <c r="X101" s="31" t="str">
        <f aca="false">IF(B101="","",IF(OR(ISNA(MATCH($B101,Deductees!$A$5:$A$304,0)),ISNA(MATCH($C101,'Section Master'!$A$5:$A$29,0)),E101=""),1,0))</f>
        <v/>
      </c>
    </row>
    <row r="102" customFormat="false" ht="15" hidden="false" customHeight="true" outlineLevel="0" collapsed="false">
      <c r="A102" s="32"/>
      <c r="B102" s="17"/>
      <c r="C102" s="17"/>
      <c r="D102" s="17"/>
      <c r="E102" s="33"/>
      <c r="F102" s="32"/>
      <c r="G102" s="17"/>
      <c r="H102" s="24" t="str">
        <f aca="false">IF($B102="","",IFERROR(INDEX(Deductees!$B$5:$B$304,MATCH($B102,Deductees!$A$5:$A$304,0))&amp;"",""))</f>
        <v/>
      </c>
      <c r="I102" s="24" t="str">
        <f aca="false">IF($B102="","",IFERROR(INDEX(Deductees!$C$5:$C$304,MATCH($B102,Deductees!$A$5:$A$304,0)),"Not in master"))</f>
        <v/>
      </c>
      <c r="J102" s="24" t="str">
        <f aca="false">IF($B102="","",IFERROR(INDEX(Deductees!$D$5:$D$304,MATCH($B102,Deductees!$A$5:$A$304,0)),"-"))</f>
        <v/>
      </c>
      <c r="K102" s="24" t="str">
        <f aca="false">IF($C102="","",IFERROR(INDEX('Section Master'!$C$5:$C$29,MATCH($C102,'Section Master'!$A$5:$A$29,0))&amp;" / "&amp;INDEX('Section Master'!$D$5:$D$29,MATCH($C102,'Section Master'!$A$5:$A$29,0)),"Code not found"))</f>
        <v/>
      </c>
      <c r="L102" s="25" t="str">
        <f aca="false">IF(OR($B102="",$C102="",$E102=""),"",IFERROR(IF(I102&lt;&gt;"Valid",MAX(INDEX('Section Master'!$F$5:$F$29,MATCH($C102,'Section Master'!$A$5:$A$29,0)),INDEX('Section Master'!$G$5:$G$29,MATCH($C102,'Section Master'!$A$5:$A$29,0))),IF(J102="Individual/HUF",INDEX('Section Master'!$E$5:$E$29,MATCH($C102,'Section Master'!$A$5:$A$29,0)),INDEX('Section Master'!$F$5:$F$29,MATCH($C102,'Section Master'!$A$5:$A$29,0)))),0))</f>
        <v/>
      </c>
      <c r="M102" s="26" t="str">
        <f aca="false">IF(A102="","",IF(MONTH(A102)&gt;=4,YEAR(A102),YEAR(A102)-1))</f>
        <v/>
      </c>
      <c r="N102" s="21" t="str">
        <f aca="false">IF(A102="","","Q"&amp;CHOOSE(MONTH(A102),4,4,4,1,1,1,2,2,2,3,3,3))</f>
        <v/>
      </c>
      <c r="O102" s="27" t="str">
        <f aca="false">IF(OR($B102="",$C102="",$E102=""),"",SUMIFS($E$6:E102,$B$6:B102,B102,$C$6:C102,C102,$M$6:M102,M102))</f>
        <v/>
      </c>
      <c r="P102" s="27" t="str">
        <f aca="false">IF(OR($B102="",$C102="",$E102=""),"",SUMIFS($Q$6:Q101,$B$6:B101,B102,$C$6:C101,C102,$M$6:M101,M102))</f>
        <v/>
      </c>
      <c r="Q102" s="27" t="str">
        <f aca="false">IF(OR($B102="",$C102="",$E102=""),"",IFERROR(CHOOSE(MATCH(INDEX('Section Master'!$H$5:$H$29,MATCH($C102,'Section Master'!$A$5:$A$29,0)),{"Single+Aggregate","Aggregate","Per payment","Excess over","None"},0),IF(O102&gt;INDEX('Section Master'!$J$5:$J$29,MATCH($C102,'Section Master'!$A$5:$A$29,0)),O102-P102,IF(E102&gt;INDEX('Section Master'!$I$5:$I$29,MATCH($C102,'Section Master'!$A$5:$A$29,0)),E102,0)),IF(O102&gt;INDEX('Section Master'!$J$5:$J$29,MATCH($C102,'Section Master'!$A$5:$A$29,0)),O102-P102,0),IF(E102&gt;INDEX('Section Master'!$I$5:$I$29,MATCH($C102,'Section Master'!$A$5:$A$29,0)),E102,0),MAX(0,O102-INDEX('Section Master'!$J$5:$J$29,MATCH($C102,'Section Master'!$A$5:$A$29,0)))-P102,E102),0))</f>
        <v/>
      </c>
      <c r="R102" s="28" t="str">
        <f aca="false">IF(Q102="","",ROUND(Q102*L102,0))</f>
        <v/>
      </c>
      <c r="T102" s="29" t="str">
        <f aca="false">IF(A102="","",IF(MONTH(A102)=3,DATE(YEAR(A102),4,30),DATE(YEAR(A102),MONTH(A102)+1,7)))</f>
        <v/>
      </c>
      <c r="U102" s="26" t="str">
        <f aca="false">IF(OR(R102="",F102=""),"",IF(R102=0,0,IF(F102&gt;T102,(YEAR(F102)-YEAR(A102))*12+MONTH(F102)-MONTH(A102)+1,0)))</f>
        <v/>
      </c>
      <c r="V102" s="30" t="str">
        <f aca="false">IF(U102="","",ROUND(R102*Summary!$C$7*U102,0))</f>
        <v/>
      </c>
      <c r="W102" s="21" t="str">
        <f aca="false">IF(OR($B102="",$C102="",$E102=""),"",IF(R102=0,"No TDS yet",IF(F102="",IF(Summary!$C$6&gt;T102,"Overdue","Pending"),IF(F102&gt;T102,"Deposited late","Deposited"))))</f>
        <v/>
      </c>
      <c r="X102" s="31" t="str">
        <f aca="false">IF(B102="","",IF(OR(ISNA(MATCH($B102,Deductees!$A$5:$A$304,0)),ISNA(MATCH($C102,'Section Master'!$A$5:$A$29,0)),E102=""),1,0))</f>
        <v/>
      </c>
    </row>
    <row r="103" customFormat="false" ht="15" hidden="false" customHeight="true" outlineLevel="0" collapsed="false">
      <c r="A103" s="32"/>
      <c r="B103" s="17"/>
      <c r="C103" s="17"/>
      <c r="D103" s="17"/>
      <c r="E103" s="33"/>
      <c r="F103" s="32"/>
      <c r="G103" s="17"/>
      <c r="H103" s="24" t="str">
        <f aca="false">IF($B103="","",IFERROR(INDEX(Deductees!$B$5:$B$304,MATCH($B103,Deductees!$A$5:$A$304,0))&amp;"",""))</f>
        <v/>
      </c>
      <c r="I103" s="24" t="str">
        <f aca="false">IF($B103="","",IFERROR(INDEX(Deductees!$C$5:$C$304,MATCH($B103,Deductees!$A$5:$A$304,0)),"Not in master"))</f>
        <v/>
      </c>
      <c r="J103" s="24" t="str">
        <f aca="false">IF($B103="","",IFERROR(INDEX(Deductees!$D$5:$D$304,MATCH($B103,Deductees!$A$5:$A$304,0)),"-"))</f>
        <v/>
      </c>
      <c r="K103" s="24" t="str">
        <f aca="false">IF($C103="","",IFERROR(INDEX('Section Master'!$C$5:$C$29,MATCH($C103,'Section Master'!$A$5:$A$29,0))&amp;" / "&amp;INDEX('Section Master'!$D$5:$D$29,MATCH($C103,'Section Master'!$A$5:$A$29,0)),"Code not found"))</f>
        <v/>
      </c>
      <c r="L103" s="25" t="str">
        <f aca="false">IF(OR($B103="",$C103="",$E103=""),"",IFERROR(IF(I103&lt;&gt;"Valid",MAX(INDEX('Section Master'!$F$5:$F$29,MATCH($C103,'Section Master'!$A$5:$A$29,0)),INDEX('Section Master'!$G$5:$G$29,MATCH($C103,'Section Master'!$A$5:$A$29,0))),IF(J103="Individual/HUF",INDEX('Section Master'!$E$5:$E$29,MATCH($C103,'Section Master'!$A$5:$A$29,0)),INDEX('Section Master'!$F$5:$F$29,MATCH($C103,'Section Master'!$A$5:$A$29,0)))),0))</f>
        <v/>
      </c>
      <c r="M103" s="26" t="str">
        <f aca="false">IF(A103="","",IF(MONTH(A103)&gt;=4,YEAR(A103),YEAR(A103)-1))</f>
        <v/>
      </c>
      <c r="N103" s="21" t="str">
        <f aca="false">IF(A103="","","Q"&amp;CHOOSE(MONTH(A103),4,4,4,1,1,1,2,2,2,3,3,3))</f>
        <v/>
      </c>
      <c r="O103" s="27" t="str">
        <f aca="false">IF(OR($B103="",$C103="",$E103=""),"",SUMIFS($E$6:E103,$B$6:B103,B103,$C$6:C103,C103,$M$6:M103,M103))</f>
        <v/>
      </c>
      <c r="P103" s="27" t="str">
        <f aca="false">IF(OR($B103="",$C103="",$E103=""),"",SUMIFS($Q$6:Q102,$B$6:B102,B103,$C$6:C102,C103,$M$6:M102,M103))</f>
        <v/>
      </c>
      <c r="Q103" s="27" t="str">
        <f aca="false">IF(OR($B103="",$C103="",$E103=""),"",IFERROR(CHOOSE(MATCH(INDEX('Section Master'!$H$5:$H$29,MATCH($C103,'Section Master'!$A$5:$A$29,0)),{"Single+Aggregate","Aggregate","Per payment","Excess over","None"},0),IF(O103&gt;INDEX('Section Master'!$J$5:$J$29,MATCH($C103,'Section Master'!$A$5:$A$29,0)),O103-P103,IF(E103&gt;INDEX('Section Master'!$I$5:$I$29,MATCH($C103,'Section Master'!$A$5:$A$29,0)),E103,0)),IF(O103&gt;INDEX('Section Master'!$J$5:$J$29,MATCH($C103,'Section Master'!$A$5:$A$29,0)),O103-P103,0),IF(E103&gt;INDEX('Section Master'!$I$5:$I$29,MATCH($C103,'Section Master'!$A$5:$A$29,0)),E103,0),MAX(0,O103-INDEX('Section Master'!$J$5:$J$29,MATCH($C103,'Section Master'!$A$5:$A$29,0)))-P103,E103),0))</f>
        <v/>
      </c>
      <c r="R103" s="28" t="str">
        <f aca="false">IF(Q103="","",ROUND(Q103*L103,0))</f>
        <v/>
      </c>
      <c r="T103" s="29" t="str">
        <f aca="false">IF(A103="","",IF(MONTH(A103)=3,DATE(YEAR(A103),4,30),DATE(YEAR(A103),MONTH(A103)+1,7)))</f>
        <v/>
      </c>
      <c r="U103" s="26" t="str">
        <f aca="false">IF(OR(R103="",F103=""),"",IF(R103=0,0,IF(F103&gt;T103,(YEAR(F103)-YEAR(A103))*12+MONTH(F103)-MONTH(A103)+1,0)))</f>
        <v/>
      </c>
      <c r="V103" s="30" t="str">
        <f aca="false">IF(U103="","",ROUND(R103*Summary!$C$7*U103,0))</f>
        <v/>
      </c>
      <c r="W103" s="21" t="str">
        <f aca="false">IF(OR($B103="",$C103="",$E103=""),"",IF(R103=0,"No TDS yet",IF(F103="",IF(Summary!$C$6&gt;T103,"Overdue","Pending"),IF(F103&gt;T103,"Deposited late","Deposited"))))</f>
        <v/>
      </c>
      <c r="X103" s="31" t="str">
        <f aca="false">IF(B103="","",IF(OR(ISNA(MATCH($B103,Deductees!$A$5:$A$304,0)),ISNA(MATCH($C103,'Section Master'!$A$5:$A$29,0)),E103=""),1,0))</f>
        <v/>
      </c>
    </row>
    <row r="104" customFormat="false" ht="15" hidden="false" customHeight="true" outlineLevel="0" collapsed="false">
      <c r="A104" s="32"/>
      <c r="B104" s="17"/>
      <c r="C104" s="17"/>
      <c r="D104" s="17"/>
      <c r="E104" s="33"/>
      <c r="F104" s="32"/>
      <c r="G104" s="17"/>
      <c r="H104" s="24" t="str">
        <f aca="false">IF($B104="","",IFERROR(INDEX(Deductees!$B$5:$B$304,MATCH($B104,Deductees!$A$5:$A$304,0))&amp;"",""))</f>
        <v/>
      </c>
      <c r="I104" s="24" t="str">
        <f aca="false">IF($B104="","",IFERROR(INDEX(Deductees!$C$5:$C$304,MATCH($B104,Deductees!$A$5:$A$304,0)),"Not in master"))</f>
        <v/>
      </c>
      <c r="J104" s="24" t="str">
        <f aca="false">IF($B104="","",IFERROR(INDEX(Deductees!$D$5:$D$304,MATCH($B104,Deductees!$A$5:$A$304,0)),"-"))</f>
        <v/>
      </c>
      <c r="K104" s="24" t="str">
        <f aca="false">IF($C104="","",IFERROR(INDEX('Section Master'!$C$5:$C$29,MATCH($C104,'Section Master'!$A$5:$A$29,0))&amp;" / "&amp;INDEX('Section Master'!$D$5:$D$29,MATCH($C104,'Section Master'!$A$5:$A$29,0)),"Code not found"))</f>
        <v/>
      </c>
      <c r="L104" s="25" t="str">
        <f aca="false">IF(OR($B104="",$C104="",$E104=""),"",IFERROR(IF(I104&lt;&gt;"Valid",MAX(INDEX('Section Master'!$F$5:$F$29,MATCH($C104,'Section Master'!$A$5:$A$29,0)),INDEX('Section Master'!$G$5:$G$29,MATCH($C104,'Section Master'!$A$5:$A$29,0))),IF(J104="Individual/HUF",INDEX('Section Master'!$E$5:$E$29,MATCH($C104,'Section Master'!$A$5:$A$29,0)),INDEX('Section Master'!$F$5:$F$29,MATCH($C104,'Section Master'!$A$5:$A$29,0)))),0))</f>
        <v/>
      </c>
      <c r="M104" s="26" t="str">
        <f aca="false">IF(A104="","",IF(MONTH(A104)&gt;=4,YEAR(A104),YEAR(A104)-1))</f>
        <v/>
      </c>
      <c r="N104" s="21" t="str">
        <f aca="false">IF(A104="","","Q"&amp;CHOOSE(MONTH(A104),4,4,4,1,1,1,2,2,2,3,3,3))</f>
        <v/>
      </c>
      <c r="O104" s="27" t="str">
        <f aca="false">IF(OR($B104="",$C104="",$E104=""),"",SUMIFS($E$6:E104,$B$6:B104,B104,$C$6:C104,C104,$M$6:M104,M104))</f>
        <v/>
      </c>
      <c r="P104" s="27" t="str">
        <f aca="false">IF(OR($B104="",$C104="",$E104=""),"",SUMIFS($Q$6:Q103,$B$6:B103,B104,$C$6:C103,C104,$M$6:M103,M104))</f>
        <v/>
      </c>
      <c r="Q104" s="27" t="str">
        <f aca="false">IF(OR($B104="",$C104="",$E104=""),"",IFERROR(CHOOSE(MATCH(INDEX('Section Master'!$H$5:$H$29,MATCH($C104,'Section Master'!$A$5:$A$29,0)),{"Single+Aggregate","Aggregate","Per payment","Excess over","None"},0),IF(O104&gt;INDEX('Section Master'!$J$5:$J$29,MATCH($C104,'Section Master'!$A$5:$A$29,0)),O104-P104,IF(E104&gt;INDEX('Section Master'!$I$5:$I$29,MATCH($C104,'Section Master'!$A$5:$A$29,0)),E104,0)),IF(O104&gt;INDEX('Section Master'!$J$5:$J$29,MATCH($C104,'Section Master'!$A$5:$A$29,0)),O104-P104,0),IF(E104&gt;INDEX('Section Master'!$I$5:$I$29,MATCH($C104,'Section Master'!$A$5:$A$29,0)),E104,0),MAX(0,O104-INDEX('Section Master'!$J$5:$J$29,MATCH($C104,'Section Master'!$A$5:$A$29,0)))-P104,E104),0))</f>
        <v/>
      </c>
      <c r="R104" s="28" t="str">
        <f aca="false">IF(Q104="","",ROUND(Q104*L104,0))</f>
        <v/>
      </c>
      <c r="T104" s="29" t="str">
        <f aca="false">IF(A104="","",IF(MONTH(A104)=3,DATE(YEAR(A104),4,30),DATE(YEAR(A104),MONTH(A104)+1,7)))</f>
        <v/>
      </c>
      <c r="U104" s="26" t="str">
        <f aca="false">IF(OR(R104="",F104=""),"",IF(R104=0,0,IF(F104&gt;T104,(YEAR(F104)-YEAR(A104))*12+MONTH(F104)-MONTH(A104)+1,0)))</f>
        <v/>
      </c>
      <c r="V104" s="30" t="str">
        <f aca="false">IF(U104="","",ROUND(R104*Summary!$C$7*U104,0))</f>
        <v/>
      </c>
      <c r="W104" s="21" t="str">
        <f aca="false">IF(OR($B104="",$C104="",$E104=""),"",IF(R104=0,"No TDS yet",IF(F104="",IF(Summary!$C$6&gt;T104,"Overdue","Pending"),IF(F104&gt;T104,"Deposited late","Deposited"))))</f>
        <v/>
      </c>
      <c r="X104" s="31" t="str">
        <f aca="false">IF(B104="","",IF(OR(ISNA(MATCH($B104,Deductees!$A$5:$A$304,0)),ISNA(MATCH($C104,'Section Master'!$A$5:$A$29,0)),E104=""),1,0))</f>
        <v/>
      </c>
    </row>
    <row r="105" customFormat="false" ht="15" hidden="false" customHeight="true" outlineLevel="0" collapsed="false">
      <c r="A105" s="32"/>
      <c r="B105" s="17"/>
      <c r="C105" s="17"/>
      <c r="D105" s="17"/>
      <c r="E105" s="33"/>
      <c r="F105" s="32"/>
      <c r="G105" s="17"/>
      <c r="H105" s="24" t="str">
        <f aca="false">IF($B105="","",IFERROR(INDEX(Deductees!$B$5:$B$304,MATCH($B105,Deductees!$A$5:$A$304,0))&amp;"",""))</f>
        <v/>
      </c>
      <c r="I105" s="24" t="str">
        <f aca="false">IF($B105="","",IFERROR(INDEX(Deductees!$C$5:$C$304,MATCH($B105,Deductees!$A$5:$A$304,0)),"Not in master"))</f>
        <v/>
      </c>
      <c r="J105" s="24" t="str">
        <f aca="false">IF($B105="","",IFERROR(INDEX(Deductees!$D$5:$D$304,MATCH($B105,Deductees!$A$5:$A$304,0)),"-"))</f>
        <v/>
      </c>
      <c r="K105" s="24" t="str">
        <f aca="false">IF($C105="","",IFERROR(INDEX('Section Master'!$C$5:$C$29,MATCH($C105,'Section Master'!$A$5:$A$29,0))&amp;" / "&amp;INDEX('Section Master'!$D$5:$D$29,MATCH($C105,'Section Master'!$A$5:$A$29,0)),"Code not found"))</f>
        <v/>
      </c>
      <c r="L105" s="25" t="str">
        <f aca="false">IF(OR($B105="",$C105="",$E105=""),"",IFERROR(IF(I105&lt;&gt;"Valid",MAX(INDEX('Section Master'!$F$5:$F$29,MATCH($C105,'Section Master'!$A$5:$A$29,0)),INDEX('Section Master'!$G$5:$G$29,MATCH($C105,'Section Master'!$A$5:$A$29,0))),IF(J105="Individual/HUF",INDEX('Section Master'!$E$5:$E$29,MATCH($C105,'Section Master'!$A$5:$A$29,0)),INDEX('Section Master'!$F$5:$F$29,MATCH($C105,'Section Master'!$A$5:$A$29,0)))),0))</f>
        <v/>
      </c>
      <c r="M105" s="26" t="str">
        <f aca="false">IF(A105="","",IF(MONTH(A105)&gt;=4,YEAR(A105),YEAR(A105)-1))</f>
        <v/>
      </c>
      <c r="N105" s="21" t="str">
        <f aca="false">IF(A105="","","Q"&amp;CHOOSE(MONTH(A105),4,4,4,1,1,1,2,2,2,3,3,3))</f>
        <v/>
      </c>
      <c r="O105" s="27" t="str">
        <f aca="false">IF(OR($B105="",$C105="",$E105=""),"",SUMIFS($E$6:E105,$B$6:B105,B105,$C$6:C105,C105,$M$6:M105,M105))</f>
        <v/>
      </c>
      <c r="P105" s="27" t="str">
        <f aca="false">IF(OR($B105="",$C105="",$E105=""),"",SUMIFS($Q$6:Q104,$B$6:B104,B105,$C$6:C104,C105,$M$6:M104,M105))</f>
        <v/>
      </c>
      <c r="Q105" s="27" t="str">
        <f aca="false">IF(OR($B105="",$C105="",$E105=""),"",IFERROR(CHOOSE(MATCH(INDEX('Section Master'!$H$5:$H$29,MATCH($C105,'Section Master'!$A$5:$A$29,0)),{"Single+Aggregate","Aggregate","Per payment","Excess over","None"},0),IF(O105&gt;INDEX('Section Master'!$J$5:$J$29,MATCH($C105,'Section Master'!$A$5:$A$29,0)),O105-P105,IF(E105&gt;INDEX('Section Master'!$I$5:$I$29,MATCH($C105,'Section Master'!$A$5:$A$29,0)),E105,0)),IF(O105&gt;INDEX('Section Master'!$J$5:$J$29,MATCH($C105,'Section Master'!$A$5:$A$29,0)),O105-P105,0),IF(E105&gt;INDEX('Section Master'!$I$5:$I$29,MATCH($C105,'Section Master'!$A$5:$A$29,0)),E105,0),MAX(0,O105-INDEX('Section Master'!$J$5:$J$29,MATCH($C105,'Section Master'!$A$5:$A$29,0)))-P105,E105),0))</f>
        <v/>
      </c>
      <c r="R105" s="28" t="str">
        <f aca="false">IF(Q105="","",ROUND(Q105*L105,0))</f>
        <v/>
      </c>
      <c r="T105" s="29" t="str">
        <f aca="false">IF(A105="","",IF(MONTH(A105)=3,DATE(YEAR(A105),4,30),DATE(YEAR(A105),MONTH(A105)+1,7)))</f>
        <v/>
      </c>
      <c r="U105" s="26" t="str">
        <f aca="false">IF(OR(R105="",F105=""),"",IF(R105=0,0,IF(F105&gt;T105,(YEAR(F105)-YEAR(A105))*12+MONTH(F105)-MONTH(A105)+1,0)))</f>
        <v/>
      </c>
      <c r="V105" s="30" t="str">
        <f aca="false">IF(U105="","",ROUND(R105*Summary!$C$7*U105,0))</f>
        <v/>
      </c>
      <c r="W105" s="21" t="str">
        <f aca="false">IF(OR($B105="",$C105="",$E105=""),"",IF(R105=0,"No TDS yet",IF(F105="",IF(Summary!$C$6&gt;T105,"Overdue","Pending"),IF(F105&gt;T105,"Deposited late","Deposited"))))</f>
        <v/>
      </c>
      <c r="X105" s="31" t="str">
        <f aca="false">IF(B105="","",IF(OR(ISNA(MATCH($B105,Deductees!$A$5:$A$304,0)),ISNA(MATCH($C105,'Section Master'!$A$5:$A$29,0)),E105=""),1,0))</f>
        <v/>
      </c>
    </row>
    <row r="106" customFormat="false" ht="15" hidden="false" customHeight="true" outlineLevel="0" collapsed="false">
      <c r="A106" s="32"/>
      <c r="B106" s="17"/>
      <c r="C106" s="17"/>
      <c r="D106" s="17"/>
      <c r="E106" s="33"/>
      <c r="F106" s="32"/>
      <c r="G106" s="17"/>
      <c r="H106" s="24" t="str">
        <f aca="false">IF($B106="","",IFERROR(INDEX(Deductees!$B$5:$B$304,MATCH($B106,Deductees!$A$5:$A$304,0))&amp;"",""))</f>
        <v/>
      </c>
      <c r="I106" s="24" t="str">
        <f aca="false">IF($B106="","",IFERROR(INDEX(Deductees!$C$5:$C$304,MATCH($B106,Deductees!$A$5:$A$304,0)),"Not in master"))</f>
        <v/>
      </c>
      <c r="J106" s="24" t="str">
        <f aca="false">IF($B106="","",IFERROR(INDEX(Deductees!$D$5:$D$304,MATCH($B106,Deductees!$A$5:$A$304,0)),"-"))</f>
        <v/>
      </c>
      <c r="K106" s="24" t="str">
        <f aca="false">IF($C106="","",IFERROR(INDEX('Section Master'!$C$5:$C$29,MATCH($C106,'Section Master'!$A$5:$A$29,0))&amp;" / "&amp;INDEX('Section Master'!$D$5:$D$29,MATCH($C106,'Section Master'!$A$5:$A$29,0)),"Code not found"))</f>
        <v/>
      </c>
      <c r="L106" s="25" t="str">
        <f aca="false">IF(OR($B106="",$C106="",$E106=""),"",IFERROR(IF(I106&lt;&gt;"Valid",MAX(INDEX('Section Master'!$F$5:$F$29,MATCH($C106,'Section Master'!$A$5:$A$29,0)),INDEX('Section Master'!$G$5:$G$29,MATCH($C106,'Section Master'!$A$5:$A$29,0))),IF(J106="Individual/HUF",INDEX('Section Master'!$E$5:$E$29,MATCH($C106,'Section Master'!$A$5:$A$29,0)),INDEX('Section Master'!$F$5:$F$29,MATCH($C106,'Section Master'!$A$5:$A$29,0)))),0))</f>
        <v/>
      </c>
      <c r="M106" s="26" t="str">
        <f aca="false">IF(A106="","",IF(MONTH(A106)&gt;=4,YEAR(A106),YEAR(A106)-1))</f>
        <v/>
      </c>
      <c r="N106" s="21" t="str">
        <f aca="false">IF(A106="","","Q"&amp;CHOOSE(MONTH(A106),4,4,4,1,1,1,2,2,2,3,3,3))</f>
        <v/>
      </c>
      <c r="O106" s="27" t="str">
        <f aca="false">IF(OR($B106="",$C106="",$E106=""),"",SUMIFS($E$6:E106,$B$6:B106,B106,$C$6:C106,C106,$M$6:M106,M106))</f>
        <v/>
      </c>
      <c r="P106" s="27" t="str">
        <f aca="false">IF(OR($B106="",$C106="",$E106=""),"",SUMIFS($Q$6:Q105,$B$6:B105,B106,$C$6:C105,C106,$M$6:M105,M106))</f>
        <v/>
      </c>
      <c r="Q106" s="27" t="str">
        <f aca="false">IF(OR($B106="",$C106="",$E106=""),"",IFERROR(CHOOSE(MATCH(INDEX('Section Master'!$H$5:$H$29,MATCH($C106,'Section Master'!$A$5:$A$29,0)),{"Single+Aggregate","Aggregate","Per payment","Excess over","None"},0),IF(O106&gt;INDEX('Section Master'!$J$5:$J$29,MATCH($C106,'Section Master'!$A$5:$A$29,0)),O106-P106,IF(E106&gt;INDEX('Section Master'!$I$5:$I$29,MATCH($C106,'Section Master'!$A$5:$A$29,0)),E106,0)),IF(O106&gt;INDEX('Section Master'!$J$5:$J$29,MATCH($C106,'Section Master'!$A$5:$A$29,0)),O106-P106,0),IF(E106&gt;INDEX('Section Master'!$I$5:$I$29,MATCH($C106,'Section Master'!$A$5:$A$29,0)),E106,0),MAX(0,O106-INDEX('Section Master'!$J$5:$J$29,MATCH($C106,'Section Master'!$A$5:$A$29,0)))-P106,E106),0))</f>
        <v/>
      </c>
      <c r="R106" s="28" t="str">
        <f aca="false">IF(Q106="","",ROUND(Q106*L106,0))</f>
        <v/>
      </c>
      <c r="T106" s="29" t="str">
        <f aca="false">IF(A106="","",IF(MONTH(A106)=3,DATE(YEAR(A106),4,30),DATE(YEAR(A106),MONTH(A106)+1,7)))</f>
        <v/>
      </c>
      <c r="U106" s="26" t="str">
        <f aca="false">IF(OR(R106="",F106=""),"",IF(R106=0,0,IF(F106&gt;T106,(YEAR(F106)-YEAR(A106))*12+MONTH(F106)-MONTH(A106)+1,0)))</f>
        <v/>
      </c>
      <c r="V106" s="30" t="str">
        <f aca="false">IF(U106="","",ROUND(R106*Summary!$C$7*U106,0))</f>
        <v/>
      </c>
      <c r="W106" s="21" t="str">
        <f aca="false">IF(OR($B106="",$C106="",$E106=""),"",IF(R106=0,"No TDS yet",IF(F106="",IF(Summary!$C$6&gt;T106,"Overdue","Pending"),IF(F106&gt;T106,"Deposited late","Deposited"))))</f>
        <v/>
      </c>
      <c r="X106" s="31" t="str">
        <f aca="false">IF(B106="","",IF(OR(ISNA(MATCH($B106,Deductees!$A$5:$A$304,0)),ISNA(MATCH($C106,'Section Master'!$A$5:$A$29,0)),E106=""),1,0))</f>
        <v/>
      </c>
    </row>
    <row r="107" customFormat="false" ht="15" hidden="false" customHeight="true" outlineLevel="0" collapsed="false">
      <c r="A107" s="32"/>
      <c r="B107" s="17"/>
      <c r="C107" s="17"/>
      <c r="D107" s="17"/>
      <c r="E107" s="33"/>
      <c r="F107" s="32"/>
      <c r="G107" s="17"/>
      <c r="H107" s="24" t="str">
        <f aca="false">IF($B107="","",IFERROR(INDEX(Deductees!$B$5:$B$304,MATCH($B107,Deductees!$A$5:$A$304,0))&amp;"",""))</f>
        <v/>
      </c>
      <c r="I107" s="24" t="str">
        <f aca="false">IF($B107="","",IFERROR(INDEX(Deductees!$C$5:$C$304,MATCH($B107,Deductees!$A$5:$A$304,0)),"Not in master"))</f>
        <v/>
      </c>
      <c r="J107" s="24" t="str">
        <f aca="false">IF($B107="","",IFERROR(INDEX(Deductees!$D$5:$D$304,MATCH($B107,Deductees!$A$5:$A$304,0)),"-"))</f>
        <v/>
      </c>
      <c r="K107" s="24" t="str">
        <f aca="false">IF($C107="","",IFERROR(INDEX('Section Master'!$C$5:$C$29,MATCH($C107,'Section Master'!$A$5:$A$29,0))&amp;" / "&amp;INDEX('Section Master'!$D$5:$D$29,MATCH($C107,'Section Master'!$A$5:$A$29,0)),"Code not found"))</f>
        <v/>
      </c>
      <c r="L107" s="25" t="str">
        <f aca="false">IF(OR($B107="",$C107="",$E107=""),"",IFERROR(IF(I107&lt;&gt;"Valid",MAX(INDEX('Section Master'!$F$5:$F$29,MATCH($C107,'Section Master'!$A$5:$A$29,0)),INDEX('Section Master'!$G$5:$G$29,MATCH($C107,'Section Master'!$A$5:$A$29,0))),IF(J107="Individual/HUF",INDEX('Section Master'!$E$5:$E$29,MATCH($C107,'Section Master'!$A$5:$A$29,0)),INDEX('Section Master'!$F$5:$F$29,MATCH($C107,'Section Master'!$A$5:$A$29,0)))),0))</f>
        <v/>
      </c>
      <c r="M107" s="26" t="str">
        <f aca="false">IF(A107="","",IF(MONTH(A107)&gt;=4,YEAR(A107),YEAR(A107)-1))</f>
        <v/>
      </c>
      <c r="N107" s="21" t="str">
        <f aca="false">IF(A107="","","Q"&amp;CHOOSE(MONTH(A107),4,4,4,1,1,1,2,2,2,3,3,3))</f>
        <v/>
      </c>
      <c r="O107" s="27" t="str">
        <f aca="false">IF(OR($B107="",$C107="",$E107=""),"",SUMIFS($E$6:E107,$B$6:B107,B107,$C$6:C107,C107,$M$6:M107,M107))</f>
        <v/>
      </c>
      <c r="P107" s="27" t="str">
        <f aca="false">IF(OR($B107="",$C107="",$E107=""),"",SUMIFS($Q$6:Q106,$B$6:B106,B107,$C$6:C106,C107,$M$6:M106,M107))</f>
        <v/>
      </c>
      <c r="Q107" s="27" t="str">
        <f aca="false">IF(OR($B107="",$C107="",$E107=""),"",IFERROR(CHOOSE(MATCH(INDEX('Section Master'!$H$5:$H$29,MATCH($C107,'Section Master'!$A$5:$A$29,0)),{"Single+Aggregate","Aggregate","Per payment","Excess over","None"},0),IF(O107&gt;INDEX('Section Master'!$J$5:$J$29,MATCH($C107,'Section Master'!$A$5:$A$29,0)),O107-P107,IF(E107&gt;INDEX('Section Master'!$I$5:$I$29,MATCH($C107,'Section Master'!$A$5:$A$29,0)),E107,0)),IF(O107&gt;INDEX('Section Master'!$J$5:$J$29,MATCH($C107,'Section Master'!$A$5:$A$29,0)),O107-P107,0),IF(E107&gt;INDEX('Section Master'!$I$5:$I$29,MATCH($C107,'Section Master'!$A$5:$A$29,0)),E107,0),MAX(0,O107-INDEX('Section Master'!$J$5:$J$29,MATCH($C107,'Section Master'!$A$5:$A$29,0)))-P107,E107),0))</f>
        <v/>
      </c>
      <c r="R107" s="28" t="str">
        <f aca="false">IF(Q107="","",ROUND(Q107*L107,0))</f>
        <v/>
      </c>
      <c r="T107" s="29" t="str">
        <f aca="false">IF(A107="","",IF(MONTH(A107)=3,DATE(YEAR(A107),4,30),DATE(YEAR(A107),MONTH(A107)+1,7)))</f>
        <v/>
      </c>
      <c r="U107" s="26" t="str">
        <f aca="false">IF(OR(R107="",F107=""),"",IF(R107=0,0,IF(F107&gt;T107,(YEAR(F107)-YEAR(A107))*12+MONTH(F107)-MONTH(A107)+1,0)))</f>
        <v/>
      </c>
      <c r="V107" s="30" t="str">
        <f aca="false">IF(U107="","",ROUND(R107*Summary!$C$7*U107,0))</f>
        <v/>
      </c>
      <c r="W107" s="21" t="str">
        <f aca="false">IF(OR($B107="",$C107="",$E107=""),"",IF(R107=0,"No TDS yet",IF(F107="",IF(Summary!$C$6&gt;T107,"Overdue","Pending"),IF(F107&gt;T107,"Deposited late","Deposited"))))</f>
        <v/>
      </c>
      <c r="X107" s="31" t="str">
        <f aca="false">IF(B107="","",IF(OR(ISNA(MATCH($B107,Deductees!$A$5:$A$304,0)),ISNA(MATCH($C107,'Section Master'!$A$5:$A$29,0)),E107=""),1,0))</f>
        <v/>
      </c>
    </row>
    <row r="108" customFormat="false" ht="15" hidden="false" customHeight="true" outlineLevel="0" collapsed="false">
      <c r="A108" s="32"/>
      <c r="B108" s="17"/>
      <c r="C108" s="17"/>
      <c r="D108" s="17"/>
      <c r="E108" s="33"/>
      <c r="F108" s="32"/>
      <c r="G108" s="17"/>
      <c r="H108" s="24" t="str">
        <f aca="false">IF($B108="","",IFERROR(INDEX(Deductees!$B$5:$B$304,MATCH($B108,Deductees!$A$5:$A$304,0))&amp;"",""))</f>
        <v/>
      </c>
      <c r="I108" s="24" t="str">
        <f aca="false">IF($B108="","",IFERROR(INDEX(Deductees!$C$5:$C$304,MATCH($B108,Deductees!$A$5:$A$304,0)),"Not in master"))</f>
        <v/>
      </c>
      <c r="J108" s="24" t="str">
        <f aca="false">IF($B108="","",IFERROR(INDEX(Deductees!$D$5:$D$304,MATCH($B108,Deductees!$A$5:$A$304,0)),"-"))</f>
        <v/>
      </c>
      <c r="K108" s="24" t="str">
        <f aca="false">IF($C108="","",IFERROR(INDEX('Section Master'!$C$5:$C$29,MATCH($C108,'Section Master'!$A$5:$A$29,0))&amp;" / "&amp;INDEX('Section Master'!$D$5:$D$29,MATCH($C108,'Section Master'!$A$5:$A$29,0)),"Code not found"))</f>
        <v/>
      </c>
      <c r="L108" s="25" t="str">
        <f aca="false">IF(OR($B108="",$C108="",$E108=""),"",IFERROR(IF(I108&lt;&gt;"Valid",MAX(INDEX('Section Master'!$F$5:$F$29,MATCH($C108,'Section Master'!$A$5:$A$29,0)),INDEX('Section Master'!$G$5:$G$29,MATCH($C108,'Section Master'!$A$5:$A$29,0))),IF(J108="Individual/HUF",INDEX('Section Master'!$E$5:$E$29,MATCH($C108,'Section Master'!$A$5:$A$29,0)),INDEX('Section Master'!$F$5:$F$29,MATCH($C108,'Section Master'!$A$5:$A$29,0)))),0))</f>
        <v/>
      </c>
      <c r="M108" s="26" t="str">
        <f aca="false">IF(A108="","",IF(MONTH(A108)&gt;=4,YEAR(A108),YEAR(A108)-1))</f>
        <v/>
      </c>
      <c r="N108" s="21" t="str">
        <f aca="false">IF(A108="","","Q"&amp;CHOOSE(MONTH(A108),4,4,4,1,1,1,2,2,2,3,3,3))</f>
        <v/>
      </c>
      <c r="O108" s="27" t="str">
        <f aca="false">IF(OR($B108="",$C108="",$E108=""),"",SUMIFS($E$6:E108,$B$6:B108,B108,$C$6:C108,C108,$M$6:M108,M108))</f>
        <v/>
      </c>
      <c r="P108" s="27" t="str">
        <f aca="false">IF(OR($B108="",$C108="",$E108=""),"",SUMIFS($Q$6:Q107,$B$6:B107,B108,$C$6:C107,C108,$M$6:M107,M108))</f>
        <v/>
      </c>
      <c r="Q108" s="27" t="str">
        <f aca="false">IF(OR($B108="",$C108="",$E108=""),"",IFERROR(CHOOSE(MATCH(INDEX('Section Master'!$H$5:$H$29,MATCH($C108,'Section Master'!$A$5:$A$29,0)),{"Single+Aggregate","Aggregate","Per payment","Excess over","None"},0),IF(O108&gt;INDEX('Section Master'!$J$5:$J$29,MATCH($C108,'Section Master'!$A$5:$A$29,0)),O108-P108,IF(E108&gt;INDEX('Section Master'!$I$5:$I$29,MATCH($C108,'Section Master'!$A$5:$A$29,0)),E108,0)),IF(O108&gt;INDEX('Section Master'!$J$5:$J$29,MATCH($C108,'Section Master'!$A$5:$A$29,0)),O108-P108,0),IF(E108&gt;INDEX('Section Master'!$I$5:$I$29,MATCH($C108,'Section Master'!$A$5:$A$29,0)),E108,0),MAX(0,O108-INDEX('Section Master'!$J$5:$J$29,MATCH($C108,'Section Master'!$A$5:$A$29,0)))-P108,E108),0))</f>
        <v/>
      </c>
      <c r="R108" s="28" t="str">
        <f aca="false">IF(Q108="","",ROUND(Q108*L108,0))</f>
        <v/>
      </c>
      <c r="T108" s="29" t="str">
        <f aca="false">IF(A108="","",IF(MONTH(A108)=3,DATE(YEAR(A108),4,30),DATE(YEAR(A108),MONTH(A108)+1,7)))</f>
        <v/>
      </c>
      <c r="U108" s="26" t="str">
        <f aca="false">IF(OR(R108="",F108=""),"",IF(R108=0,0,IF(F108&gt;T108,(YEAR(F108)-YEAR(A108))*12+MONTH(F108)-MONTH(A108)+1,0)))</f>
        <v/>
      </c>
      <c r="V108" s="30" t="str">
        <f aca="false">IF(U108="","",ROUND(R108*Summary!$C$7*U108,0))</f>
        <v/>
      </c>
      <c r="W108" s="21" t="str">
        <f aca="false">IF(OR($B108="",$C108="",$E108=""),"",IF(R108=0,"No TDS yet",IF(F108="",IF(Summary!$C$6&gt;T108,"Overdue","Pending"),IF(F108&gt;T108,"Deposited late","Deposited"))))</f>
        <v/>
      </c>
      <c r="X108" s="31" t="str">
        <f aca="false">IF(B108="","",IF(OR(ISNA(MATCH($B108,Deductees!$A$5:$A$304,0)),ISNA(MATCH($C108,'Section Master'!$A$5:$A$29,0)),E108=""),1,0))</f>
        <v/>
      </c>
    </row>
    <row r="109" customFormat="false" ht="15" hidden="false" customHeight="true" outlineLevel="0" collapsed="false">
      <c r="A109" s="32"/>
      <c r="B109" s="17"/>
      <c r="C109" s="17"/>
      <c r="D109" s="17"/>
      <c r="E109" s="33"/>
      <c r="F109" s="32"/>
      <c r="G109" s="17"/>
      <c r="H109" s="24" t="str">
        <f aca="false">IF($B109="","",IFERROR(INDEX(Deductees!$B$5:$B$304,MATCH($B109,Deductees!$A$5:$A$304,0))&amp;"",""))</f>
        <v/>
      </c>
      <c r="I109" s="24" t="str">
        <f aca="false">IF($B109="","",IFERROR(INDEX(Deductees!$C$5:$C$304,MATCH($B109,Deductees!$A$5:$A$304,0)),"Not in master"))</f>
        <v/>
      </c>
      <c r="J109" s="24" t="str">
        <f aca="false">IF($B109="","",IFERROR(INDEX(Deductees!$D$5:$D$304,MATCH($B109,Deductees!$A$5:$A$304,0)),"-"))</f>
        <v/>
      </c>
      <c r="K109" s="24" t="str">
        <f aca="false">IF($C109="","",IFERROR(INDEX('Section Master'!$C$5:$C$29,MATCH($C109,'Section Master'!$A$5:$A$29,0))&amp;" / "&amp;INDEX('Section Master'!$D$5:$D$29,MATCH($C109,'Section Master'!$A$5:$A$29,0)),"Code not found"))</f>
        <v/>
      </c>
      <c r="L109" s="25" t="str">
        <f aca="false">IF(OR($B109="",$C109="",$E109=""),"",IFERROR(IF(I109&lt;&gt;"Valid",MAX(INDEX('Section Master'!$F$5:$F$29,MATCH($C109,'Section Master'!$A$5:$A$29,0)),INDEX('Section Master'!$G$5:$G$29,MATCH($C109,'Section Master'!$A$5:$A$29,0))),IF(J109="Individual/HUF",INDEX('Section Master'!$E$5:$E$29,MATCH($C109,'Section Master'!$A$5:$A$29,0)),INDEX('Section Master'!$F$5:$F$29,MATCH($C109,'Section Master'!$A$5:$A$29,0)))),0))</f>
        <v/>
      </c>
      <c r="M109" s="26" t="str">
        <f aca="false">IF(A109="","",IF(MONTH(A109)&gt;=4,YEAR(A109),YEAR(A109)-1))</f>
        <v/>
      </c>
      <c r="N109" s="21" t="str">
        <f aca="false">IF(A109="","","Q"&amp;CHOOSE(MONTH(A109),4,4,4,1,1,1,2,2,2,3,3,3))</f>
        <v/>
      </c>
      <c r="O109" s="27" t="str">
        <f aca="false">IF(OR($B109="",$C109="",$E109=""),"",SUMIFS($E$6:E109,$B$6:B109,B109,$C$6:C109,C109,$M$6:M109,M109))</f>
        <v/>
      </c>
      <c r="P109" s="27" t="str">
        <f aca="false">IF(OR($B109="",$C109="",$E109=""),"",SUMIFS($Q$6:Q108,$B$6:B108,B109,$C$6:C108,C109,$M$6:M108,M109))</f>
        <v/>
      </c>
      <c r="Q109" s="27" t="str">
        <f aca="false">IF(OR($B109="",$C109="",$E109=""),"",IFERROR(CHOOSE(MATCH(INDEX('Section Master'!$H$5:$H$29,MATCH($C109,'Section Master'!$A$5:$A$29,0)),{"Single+Aggregate","Aggregate","Per payment","Excess over","None"},0),IF(O109&gt;INDEX('Section Master'!$J$5:$J$29,MATCH($C109,'Section Master'!$A$5:$A$29,0)),O109-P109,IF(E109&gt;INDEX('Section Master'!$I$5:$I$29,MATCH($C109,'Section Master'!$A$5:$A$29,0)),E109,0)),IF(O109&gt;INDEX('Section Master'!$J$5:$J$29,MATCH($C109,'Section Master'!$A$5:$A$29,0)),O109-P109,0),IF(E109&gt;INDEX('Section Master'!$I$5:$I$29,MATCH($C109,'Section Master'!$A$5:$A$29,0)),E109,0),MAX(0,O109-INDEX('Section Master'!$J$5:$J$29,MATCH($C109,'Section Master'!$A$5:$A$29,0)))-P109,E109),0))</f>
        <v/>
      </c>
      <c r="R109" s="28" t="str">
        <f aca="false">IF(Q109="","",ROUND(Q109*L109,0))</f>
        <v/>
      </c>
      <c r="T109" s="29" t="str">
        <f aca="false">IF(A109="","",IF(MONTH(A109)=3,DATE(YEAR(A109),4,30),DATE(YEAR(A109),MONTH(A109)+1,7)))</f>
        <v/>
      </c>
      <c r="U109" s="26" t="str">
        <f aca="false">IF(OR(R109="",F109=""),"",IF(R109=0,0,IF(F109&gt;T109,(YEAR(F109)-YEAR(A109))*12+MONTH(F109)-MONTH(A109)+1,0)))</f>
        <v/>
      </c>
      <c r="V109" s="30" t="str">
        <f aca="false">IF(U109="","",ROUND(R109*Summary!$C$7*U109,0))</f>
        <v/>
      </c>
      <c r="W109" s="21" t="str">
        <f aca="false">IF(OR($B109="",$C109="",$E109=""),"",IF(R109=0,"No TDS yet",IF(F109="",IF(Summary!$C$6&gt;T109,"Overdue","Pending"),IF(F109&gt;T109,"Deposited late","Deposited"))))</f>
        <v/>
      </c>
      <c r="X109" s="31" t="str">
        <f aca="false">IF(B109="","",IF(OR(ISNA(MATCH($B109,Deductees!$A$5:$A$304,0)),ISNA(MATCH($C109,'Section Master'!$A$5:$A$29,0)),E109=""),1,0))</f>
        <v/>
      </c>
    </row>
    <row r="110" customFormat="false" ht="15" hidden="false" customHeight="true" outlineLevel="0" collapsed="false">
      <c r="A110" s="32"/>
      <c r="B110" s="17"/>
      <c r="C110" s="17"/>
      <c r="D110" s="17"/>
      <c r="E110" s="33"/>
      <c r="F110" s="32"/>
      <c r="G110" s="17"/>
      <c r="H110" s="24" t="str">
        <f aca="false">IF($B110="","",IFERROR(INDEX(Deductees!$B$5:$B$304,MATCH($B110,Deductees!$A$5:$A$304,0))&amp;"",""))</f>
        <v/>
      </c>
      <c r="I110" s="24" t="str">
        <f aca="false">IF($B110="","",IFERROR(INDEX(Deductees!$C$5:$C$304,MATCH($B110,Deductees!$A$5:$A$304,0)),"Not in master"))</f>
        <v/>
      </c>
      <c r="J110" s="24" t="str">
        <f aca="false">IF($B110="","",IFERROR(INDEX(Deductees!$D$5:$D$304,MATCH($B110,Deductees!$A$5:$A$304,0)),"-"))</f>
        <v/>
      </c>
      <c r="K110" s="24" t="str">
        <f aca="false">IF($C110="","",IFERROR(INDEX('Section Master'!$C$5:$C$29,MATCH($C110,'Section Master'!$A$5:$A$29,0))&amp;" / "&amp;INDEX('Section Master'!$D$5:$D$29,MATCH($C110,'Section Master'!$A$5:$A$29,0)),"Code not found"))</f>
        <v/>
      </c>
      <c r="L110" s="25" t="str">
        <f aca="false">IF(OR($B110="",$C110="",$E110=""),"",IFERROR(IF(I110&lt;&gt;"Valid",MAX(INDEX('Section Master'!$F$5:$F$29,MATCH($C110,'Section Master'!$A$5:$A$29,0)),INDEX('Section Master'!$G$5:$G$29,MATCH($C110,'Section Master'!$A$5:$A$29,0))),IF(J110="Individual/HUF",INDEX('Section Master'!$E$5:$E$29,MATCH($C110,'Section Master'!$A$5:$A$29,0)),INDEX('Section Master'!$F$5:$F$29,MATCH($C110,'Section Master'!$A$5:$A$29,0)))),0))</f>
        <v/>
      </c>
      <c r="M110" s="26" t="str">
        <f aca="false">IF(A110="","",IF(MONTH(A110)&gt;=4,YEAR(A110),YEAR(A110)-1))</f>
        <v/>
      </c>
      <c r="N110" s="21" t="str">
        <f aca="false">IF(A110="","","Q"&amp;CHOOSE(MONTH(A110),4,4,4,1,1,1,2,2,2,3,3,3))</f>
        <v/>
      </c>
      <c r="O110" s="27" t="str">
        <f aca="false">IF(OR($B110="",$C110="",$E110=""),"",SUMIFS($E$6:E110,$B$6:B110,B110,$C$6:C110,C110,$M$6:M110,M110))</f>
        <v/>
      </c>
      <c r="P110" s="27" t="str">
        <f aca="false">IF(OR($B110="",$C110="",$E110=""),"",SUMIFS($Q$6:Q109,$B$6:B109,B110,$C$6:C109,C110,$M$6:M109,M110))</f>
        <v/>
      </c>
      <c r="Q110" s="27" t="str">
        <f aca="false">IF(OR($B110="",$C110="",$E110=""),"",IFERROR(CHOOSE(MATCH(INDEX('Section Master'!$H$5:$H$29,MATCH($C110,'Section Master'!$A$5:$A$29,0)),{"Single+Aggregate","Aggregate","Per payment","Excess over","None"},0),IF(O110&gt;INDEX('Section Master'!$J$5:$J$29,MATCH($C110,'Section Master'!$A$5:$A$29,0)),O110-P110,IF(E110&gt;INDEX('Section Master'!$I$5:$I$29,MATCH($C110,'Section Master'!$A$5:$A$29,0)),E110,0)),IF(O110&gt;INDEX('Section Master'!$J$5:$J$29,MATCH($C110,'Section Master'!$A$5:$A$29,0)),O110-P110,0),IF(E110&gt;INDEX('Section Master'!$I$5:$I$29,MATCH($C110,'Section Master'!$A$5:$A$29,0)),E110,0),MAX(0,O110-INDEX('Section Master'!$J$5:$J$29,MATCH($C110,'Section Master'!$A$5:$A$29,0)))-P110,E110),0))</f>
        <v/>
      </c>
      <c r="R110" s="28" t="str">
        <f aca="false">IF(Q110="","",ROUND(Q110*L110,0))</f>
        <v/>
      </c>
      <c r="T110" s="29" t="str">
        <f aca="false">IF(A110="","",IF(MONTH(A110)=3,DATE(YEAR(A110),4,30),DATE(YEAR(A110),MONTH(A110)+1,7)))</f>
        <v/>
      </c>
      <c r="U110" s="26" t="str">
        <f aca="false">IF(OR(R110="",F110=""),"",IF(R110=0,0,IF(F110&gt;T110,(YEAR(F110)-YEAR(A110))*12+MONTH(F110)-MONTH(A110)+1,0)))</f>
        <v/>
      </c>
      <c r="V110" s="30" t="str">
        <f aca="false">IF(U110="","",ROUND(R110*Summary!$C$7*U110,0))</f>
        <v/>
      </c>
      <c r="W110" s="21" t="str">
        <f aca="false">IF(OR($B110="",$C110="",$E110=""),"",IF(R110=0,"No TDS yet",IF(F110="",IF(Summary!$C$6&gt;T110,"Overdue","Pending"),IF(F110&gt;T110,"Deposited late","Deposited"))))</f>
        <v/>
      </c>
      <c r="X110" s="31" t="str">
        <f aca="false">IF(B110="","",IF(OR(ISNA(MATCH($B110,Deductees!$A$5:$A$304,0)),ISNA(MATCH($C110,'Section Master'!$A$5:$A$29,0)),E110=""),1,0))</f>
        <v/>
      </c>
    </row>
    <row r="111" customFormat="false" ht="15" hidden="false" customHeight="true" outlineLevel="0" collapsed="false">
      <c r="A111" s="32"/>
      <c r="B111" s="17"/>
      <c r="C111" s="17"/>
      <c r="D111" s="17"/>
      <c r="E111" s="33"/>
      <c r="F111" s="32"/>
      <c r="G111" s="17"/>
      <c r="H111" s="24" t="str">
        <f aca="false">IF($B111="","",IFERROR(INDEX(Deductees!$B$5:$B$304,MATCH($B111,Deductees!$A$5:$A$304,0))&amp;"",""))</f>
        <v/>
      </c>
      <c r="I111" s="24" t="str">
        <f aca="false">IF($B111="","",IFERROR(INDEX(Deductees!$C$5:$C$304,MATCH($B111,Deductees!$A$5:$A$304,0)),"Not in master"))</f>
        <v/>
      </c>
      <c r="J111" s="24" t="str">
        <f aca="false">IF($B111="","",IFERROR(INDEX(Deductees!$D$5:$D$304,MATCH($B111,Deductees!$A$5:$A$304,0)),"-"))</f>
        <v/>
      </c>
      <c r="K111" s="24" t="str">
        <f aca="false">IF($C111="","",IFERROR(INDEX('Section Master'!$C$5:$C$29,MATCH($C111,'Section Master'!$A$5:$A$29,0))&amp;" / "&amp;INDEX('Section Master'!$D$5:$D$29,MATCH($C111,'Section Master'!$A$5:$A$29,0)),"Code not found"))</f>
        <v/>
      </c>
      <c r="L111" s="25" t="str">
        <f aca="false">IF(OR($B111="",$C111="",$E111=""),"",IFERROR(IF(I111&lt;&gt;"Valid",MAX(INDEX('Section Master'!$F$5:$F$29,MATCH($C111,'Section Master'!$A$5:$A$29,0)),INDEX('Section Master'!$G$5:$G$29,MATCH($C111,'Section Master'!$A$5:$A$29,0))),IF(J111="Individual/HUF",INDEX('Section Master'!$E$5:$E$29,MATCH($C111,'Section Master'!$A$5:$A$29,0)),INDEX('Section Master'!$F$5:$F$29,MATCH($C111,'Section Master'!$A$5:$A$29,0)))),0))</f>
        <v/>
      </c>
      <c r="M111" s="26" t="str">
        <f aca="false">IF(A111="","",IF(MONTH(A111)&gt;=4,YEAR(A111),YEAR(A111)-1))</f>
        <v/>
      </c>
      <c r="N111" s="21" t="str">
        <f aca="false">IF(A111="","","Q"&amp;CHOOSE(MONTH(A111),4,4,4,1,1,1,2,2,2,3,3,3))</f>
        <v/>
      </c>
      <c r="O111" s="27" t="str">
        <f aca="false">IF(OR($B111="",$C111="",$E111=""),"",SUMIFS($E$6:E111,$B$6:B111,B111,$C$6:C111,C111,$M$6:M111,M111))</f>
        <v/>
      </c>
      <c r="P111" s="27" t="str">
        <f aca="false">IF(OR($B111="",$C111="",$E111=""),"",SUMIFS($Q$6:Q110,$B$6:B110,B111,$C$6:C110,C111,$M$6:M110,M111))</f>
        <v/>
      </c>
      <c r="Q111" s="27" t="str">
        <f aca="false">IF(OR($B111="",$C111="",$E111=""),"",IFERROR(CHOOSE(MATCH(INDEX('Section Master'!$H$5:$H$29,MATCH($C111,'Section Master'!$A$5:$A$29,0)),{"Single+Aggregate","Aggregate","Per payment","Excess over","None"},0),IF(O111&gt;INDEX('Section Master'!$J$5:$J$29,MATCH($C111,'Section Master'!$A$5:$A$29,0)),O111-P111,IF(E111&gt;INDEX('Section Master'!$I$5:$I$29,MATCH($C111,'Section Master'!$A$5:$A$29,0)),E111,0)),IF(O111&gt;INDEX('Section Master'!$J$5:$J$29,MATCH($C111,'Section Master'!$A$5:$A$29,0)),O111-P111,0),IF(E111&gt;INDEX('Section Master'!$I$5:$I$29,MATCH($C111,'Section Master'!$A$5:$A$29,0)),E111,0),MAX(0,O111-INDEX('Section Master'!$J$5:$J$29,MATCH($C111,'Section Master'!$A$5:$A$29,0)))-P111,E111),0))</f>
        <v/>
      </c>
      <c r="R111" s="28" t="str">
        <f aca="false">IF(Q111="","",ROUND(Q111*L111,0))</f>
        <v/>
      </c>
      <c r="T111" s="29" t="str">
        <f aca="false">IF(A111="","",IF(MONTH(A111)=3,DATE(YEAR(A111),4,30),DATE(YEAR(A111),MONTH(A111)+1,7)))</f>
        <v/>
      </c>
      <c r="U111" s="26" t="str">
        <f aca="false">IF(OR(R111="",F111=""),"",IF(R111=0,0,IF(F111&gt;T111,(YEAR(F111)-YEAR(A111))*12+MONTH(F111)-MONTH(A111)+1,0)))</f>
        <v/>
      </c>
      <c r="V111" s="30" t="str">
        <f aca="false">IF(U111="","",ROUND(R111*Summary!$C$7*U111,0))</f>
        <v/>
      </c>
      <c r="W111" s="21" t="str">
        <f aca="false">IF(OR($B111="",$C111="",$E111=""),"",IF(R111=0,"No TDS yet",IF(F111="",IF(Summary!$C$6&gt;T111,"Overdue","Pending"),IF(F111&gt;T111,"Deposited late","Deposited"))))</f>
        <v/>
      </c>
      <c r="X111" s="31" t="str">
        <f aca="false">IF(B111="","",IF(OR(ISNA(MATCH($B111,Deductees!$A$5:$A$304,0)),ISNA(MATCH($C111,'Section Master'!$A$5:$A$29,0)),E111=""),1,0))</f>
        <v/>
      </c>
    </row>
    <row r="112" customFormat="false" ht="15" hidden="false" customHeight="true" outlineLevel="0" collapsed="false">
      <c r="A112" s="32"/>
      <c r="B112" s="17"/>
      <c r="C112" s="17"/>
      <c r="D112" s="17"/>
      <c r="E112" s="33"/>
      <c r="F112" s="32"/>
      <c r="G112" s="17"/>
      <c r="H112" s="24" t="str">
        <f aca="false">IF($B112="","",IFERROR(INDEX(Deductees!$B$5:$B$304,MATCH($B112,Deductees!$A$5:$A$304,0))&amp;"",""))</f>
        <v/>
      </c>
      <c r="I112" s="24" t="str">
        <f aca="false">IF($B112="","",IFERROR(INDEX(Deductees!$C$5:$C$304,MATCH($B112,Deductees!$A$5:$A$304,0)),"Not in master"))</f>
        <v/>
      </c>
      <c r="J112" s="24" t="str">
        <f aca="false">IF($B112="","",IFERROR(INDEX(Deductees!$D$5:$D$304,MATCH($B112,Deductees!$A$5:$A$304,0)),"-"))</f>
        <v/>
      </c>
      <c r="K112" s="24" t="str">
        <f aca="false">IF($C112="","",IFERROR(INDEX('Section Master'!$C$5:$C$29,MATCH($C112,'Section Master'!$A$5:$A$29,0))&amp;" / "&amp;INDEX('Section Master'!$D$5:$D$29,MATCH($C112,'Section Master'!$A$5:$A$29,0)),"Code not found"))</f>
        <v/>
      </c>
      <c r="L112" s="25" t="str">
        <f aca="false">IF(OR($B112="",$C112="",$E112=""),"",IFERROR(IF(I112&lt;&gt;"Valid",MAX(INDEX('Section Master'!$F$5:$F$29,MATCH($C112,'Section Master'!$A$5:$A$29,0)),INDEX('Section Master'!$G$5:$G$29,MATCH($C112,'Section Master'!$A$5:$A$29,0))),IF(J112="Individual/HUF",INDEX('Section Master'!$E$5:$E$29,MATCH($C112,'Section Master'!$A$5:$A$29,0)),INDEX('Section Master'!$F$5:$F$29,MATCH($C112,'Section Master'!$A$5:$A$29,0)))),0))</f>
        <v/>
      </c>
      <c r="M112" s="26" t="str">
        <f aca="false">IF(A112="","",IF(MONTH(A112)&gt;=4,YEAR(A112),YEAR(A112)-1))</f>
        <v/>
      </c>
      <c r="N112" s="21" t="str">
        <f aca="false">IF(A112="","","Q"&amp;CHOOSE(MONTH(A112),4,4,4,1,1,1,2,2,2,3,3,3))</f>
        <v/>
      </c>
      <c r="O112" s="27" t="str">
        <f aca="false">IF(OR($B112="",$C112="",$E112=""),"",SUMIFS($E$6:E112,$B$6:B112,B112,$C$6:C112,C112,$M$6:M112,M112))</f>
        <v/>
      </c>
      <c r="P112" s="27" t="str">
        <f aca="false">IF(OR($B112="",$C112="",$E112=""),"",SUMIFS($Q$6:Q111,$B$6:B111,B112,$C$6:C111,C112,$M$6:M111,M112))</f>
        <v/>
      </c>
      <c r="Q112" s="27" t="str">
        <f aca="false">IF(OR($B112="",$C112="",$E112=""),"",IFERROR(CHOOSE(MATCH(INDEX('Section Master'!$H$5:$H$29,MATCH($C112,'Section Master'!$A$5:$A$29,0)),{"Single+Aggregate","Aggregate","Per payment","Excess over","None"},0),IF(O112&gt;INDEX('Section Master'!$J$5:$J$29,MATCH($C112,'Section Master'!$A$5:$A$29,0)),O112-P112,IF(E112&gt;INDEX('Section Master'!$I$5:$I$29,MATCH($C112,'Section Master'!$A$5:$A$29,0)),E112,0)),IF(O112&gt;INDEX('Section Master'!$J$5:$J$29,MATCH($C112,'Section Master'!$A$5:$A$29,0)),O112-P112,0),IF(E112&gt;INDEX('Section Master'!$I$5:$I$29,MATCH($C112,'Section Master'!$A$5:$A$29,0)),E112,0),MAX(0,O112-INDEX('Section Master'!$J$5:$J$29,MATCH($C112,'Section Master'!$A$5:$A$29,0)))-P112,E112),0))</f>
        <v/>
      </c>
      <c r="R112" s="28" t="str">
        <f aca="false">IF(Q112="","",ROUND(Q112*L112,0))</f>
        <v/>
      </c>
      <c r="T112" s="29" t="str">
        <f aca="false">IF(A112="","",IF(MONTH(A112)=3,DATE(YEAR(A112),4,30),DATE(YEAR(A112),MONTH(A112)+1,7)))</f>
        <v/>
      </c>
      <c r="U112" s="26" t="str">
        <f aca="false">IF(OR(R112="",F112=""),"",IF(R112=0,0,IF(F112&gt;T112,(YEAR(F112)-YEAR(A112))*12+MONTH(F112)-MONTH(A112)+1,0)))</f>
        <v/>
      </c>
      <c r="V112" s="30" t="str">
        <f aca="false">IF(U112="","",ROUND(R112*Summary!$C$7*U112,0))</f>
        <v/>
      </c>
      <c r="W112" s="21" t="str">
        <f aca="false">IF(OR($B112="",$C112="",$E112=""),"",IF(R112=0,"No TDS yet",IF(F112="",IF(Summary!$C$6&gt;T112,"Overdue","Pending"),IF(F112&gt;T112,"Deposited late","Deposited"))))</f>
        <v/>
      </c>
      <c r="X112" s="31" t="str">
        <f aca="false">IF(B112="","",IF(OR(ISNA(MATCH($B112,Deductees!$A$5:$A$304,0)),ISNA(MATCH($C112,'Section Master'!$A$5:$A$29,0)),E112=""),1,0))</f>
        <v/>
      </c>
    </row>
    <row r="113" customFormat="false" ht="15" hidden="false" customHeight="true" outlineLevel="0" collapsed="false">
      <c r="A113" s="32"/>
      <c r="B113" s="17"/>
      <c r="C113" s="17"/>
      <c r="D113" s="17"/>
      <c r="E113" s="33"/>
      <c r="F113" s="32"/>
      <c r="G113" s="17"/>
      <c r="H113" s="24" t="str">
        <f aca="false">IF($B113="","",IFERROR(INDEX(Deductees!$B$5:$B$304,MATCH($B113,Deductees!$A$5:$A$304,0))&amp;"",""))</f>
        <v/>
      </c>
      <c r="I113" s="24" t="str">
        <f aca="false">IF($B113="","",IFERROR(INDEX(Deductees!$C$5:$C$304,MATCH($B113,Deductees!$A$5:$A$304,0)),"Not in master"))</f>
        <v/>
      </c>
      <c r="J113" s="24" t="str">
        <f aca="false">IF($B113="","",IFERROR(INDEX(Deductees!$D$5:$D$304,MATCH($B113,Deductees!$A$5:$A$304,0)),"-"))</f>
        <v/>
      </c>
      <c r="K113" s="24" t="str">
        <f aca="false">IF($C113="","",IFERROR(INDEX('Section Master'!$C$5:$C$29,MATCH($C113,'Section Master'!$A$5:$A$29,0))&amp;" / "&amp;INDEX('Section Master'!$D$5:$D$29,MATCH($C113,'Section Master'!$A$5:$A$29,0)),"Code not found"))</f>
        <v/>
      </c>
      <c r="L113" s="25" t="str">
        <f aca="false">IF(OR($B113="",$C113="",$E113=""),"",IFERROR(IF(I113&lt;&gt;"Valid",MAX(INDEX('Section Master'!$F$5:$F$29,MATCH($C113,'Section Master'!$A$5:$A$29,0)),INDEX('Section Master'!$G$5:$G$29,MATCH($C113,'Section Master'!$A$5:$A$29,0))),IF(J113="Individual/HUF",INDEX('Section Master'!$E$5:$E$29,MATCH($C113,'Section Master'!$A$5:$A$29,0)),INDEX('Section Master'!$F$5:$F$29,MATCH($C113,'Section Master'!$A$5:$A$29,0)))),0))</f>
        <v/>
      </c>
      <c r="M113" s="26" t="str">
        <f aca="false">IF(A113="","",IF(MONTH(A113)&gt;=4,YEAR(A113),YEAR(A113)-1))</f>
        <v/>
      </c>
      <c r="N113" s="21" t="str">
        <f aca="false">IF(A113="","","Q"&amp;CHOOSE(MONTH(A113),4,4,4,1,1,1,2,2,2,3,3,3))</f>
        <v/>
      </c>
      <c r="O113" s="27" t="str">
        <f aca="false">IF(OR($B113="",$C113="",$E113=""),"",SUMIFS($E$6:E113,$B$6:B113,B113,$C$6:C113,C113,$M$6:M113,M113))</f>
        <v/>
      </c>
      <c r="P113" s="27" t="str">
        <f aca="false">IF(OR($B113="",$C113="",$E113=""),"",SUMIFS($Q$6:Q112,$B$6:B112,B113,$C$6:C112,C113,$M$6:M112,M113))</f>
        <v/>
      </c>
      <c r="Q113" s="27" t="str">
        <f aca="false">IF(OR($B113="",$C113="",$E113=""),"",IFERROR(CHOOSE(MATCH(INDEX('Section Master'!$H$5:$H$29,MATCH($C113,'Section Master'!$A$5:$A$29,0)),{"Single+Aggregate","Aggregate","Per payment","Excess over","None"},0),IF(O113&gt;INDEX('Section Master'!$J$5:$J$29,MATCH($C113,'Section Master'!$A$5:$A$29,0)),O113-P113,IF(E113&gt;INDEX('Section Master'!$I$5:$I$29,MATCH($C113,'Section Master'!$A$5:$A$29,0)),E113,0)),IF(O113&gt;INDEX('Section Master'!$J$5:$J$29,MATCH($C113,'Section Master'!$A$5:$A$29,0)),O113-P113,0),IF(E113&gt;INDEX('Section Master'!$I$5:$I$29,MATCH($C113,'Section Master'!$A$5:$A$29,0)),E113,0),MAX(0,O113-INDEX('Section Master'!$J$5:$J$29,MATCH($C113,'Section Master'!$A$5:$A$29,0)))-P113,E113),0))</f>
        <v/>
      </c>
      <c r="R113" s="28" t="str">
        <f aca="false">IF(Q113="","",ROUND(Q113*L113,0))</f>
        <v/>
      </c>
      <c r="T113" s="29" t="str">
        <f aca="false">IF(A113="","",IF(MONTH(A113)=3,DATE(YEAR(A113),4,30),DATE(YEAR(A113),MONTH(A113)+1,7)))</f>
        <v/>
      </c>
      <c r="U113" s="26" t="str">
        <f aca="false">IF(OR(R113="",F113=""),"",IF(R113=0,0,IF(F113&gt;T113,(YEAR(F113)-YEAR(A113))*12+MONTH(F113)-MONTH(A113)+1,0)))</f>
        <v/>
      </c>
      <c r="V113" s="30" t="str">
        <f aca="false">IF(U113="","",ROUND(R113*Summary!$C$7*U113,0))</f>
        <v/>
      </c>
      <c r="W113" s="21" t="str">
        <f aca="false">IF(OR($B113="",$C113="",$E113=""),"",IF(R113=0,"No TDS yet",IF(F113="",IF(Summary!$C$6&gt;T113,"Overdue","Pending"),IF(F113&gt;T113,"Deposited late","Deposited"))))</f>
        <v/>
      </c>
      <c r="X113" s="31" t="str">
        <f aca="false">IF(B113="","",IF(OR(ISNA(MATCH($B113,Deductees!$A$5:$A$304,0)),ISNA(MATCH($C113,'Section Master'!$A$5:$A$29,0)),E113=""),1,0))</f>
        <v/>
      </c>
    </row>
    <row r="114" customFormat="false" ht="15" hidden="false" customHeight="true" outlineLevel="0" collapsed="false">
      <c r="A114" s="32"/>
      <c r="B114" s="17"/>
      <c r="C114" s="17"/>
      <c r="D114" s="17"/>
      <c r="E114" s="33"/>
      <c r="F114" s="32"/>
      <c r="G114" s="17"/>
      <c r="H114" s="24" t="str">
        <f aca="false">IF($B114="","",IFERROR(INDEX(Deductees!$B$5:$B$304,MATCH($B114,Deductees!$A$5:$A$304,0))&amp;"",""))</f>
        <v/>
      </c>
      <c r="I114" s="24" t="str">
        <f aca="false">IF($B114="","",IFERROR(INDEX(Deductees!$C$5:$C$304,MATCH($B114,Deductees!$A$5:$A$304,0)),"Not in master"))</f>
        <v/>
      </c>
      <c r="J114" s="24" t="str">
        <f aca="false">IF($B114="","",IFERROR(INDEX(Deductees!$D$5:$D$304,MATCH($B114,Deductees!$A$5:$A$304,0)),"-"))</f>
        <v/>
      </c>
      <c r="K114" s="24" t="str">
        <f aca="false">IF($C114="","",IFERROR(INDEX('Section Master'!$C$5:$C$29,MATCH($C114,'Section Master'!$A$5:$A$29,0))&amp;" / "&amp;INDEX('Section Master'!$D$5:$D$29,MATCH($C114,'Section Master'!$A$5:$A$29,0)),"Code not found"))</f>
        <v/>
      </c>
      <c r="L114" s="25" t="str">
        <f aca="false">IF(OR($B114="",$C114="",$E114=""),"",IFERROR(IF(I114&lt;&gt;"Valid",MAX(INDEX('Section Master'!$F$5:$F$29,MATCH($C114,'Section Master'!$A$5:$A$29,0)),INDEX('Section Master'!$G$5:$G$29,MATCH($C114,'Section Master'!$A$5:$A$29,0))),IF(J114="Individual/HUF",INDEX('Section Master'!$E$5:$E$29,MATCH($C114,'Section Master'!$A$5:$A$29,0)),INDEX('Section Master'!$F$5:$F$29,MATCH($C114,'Section Master'!$A$5:$A$29,0)))),0))</f>
        <v/>
      </c>
      <c r="M114" s="26" t="str">
        <f aca="false">IF(A114="","",IF(MONTH(A114)&gt;=4,YEAR(A114),YEAR(A114)-1))</f>
        <v/>
      </c>
      <c r="N114" s="21" t="str">
        <f aca="false">IF(A114="","","Q"&amp;CHOOSE(MONTH(A114),4,4,4,1,1,1,2,2,2,3,3,3))</f>
        <v/>
      </c>
      <c r="O114" s="27" t="str">
        <f aca="false">IF(OR($B114="",$C114="",$E114=""),"",SUMIFS($E$6:E114,$B$6:B114,B114,$C$6:C114,C114,$M$6:M114,M114))</f>
        <v/>
      </c>
      <c r="P114" s="27" t="str">
        <f aca="false">IF(OR($B114="",$C114="",$E114=""),"",SUMIFS($Q$6:Q113,$B$6:B113,B114,$C$6:C113,C114,$M$6:M113,M114))</f>
        <v/>
      </c>
      <c r="Q114" s="27" t="str">
        <f aca="false">IF(OR($B114="",$C114="",$E114=""),"",IFERROR(CHOOSE(MATCH(INDEX('Section Master'!$H$5:$H$29,MATCH($C114,'Section Master'!$A$5:$A$29,0)),{"Single+Aggregate","Aggregate","Per payment","Excess over","None"},0),IF(O114&gt;INDEX('Section Master'!$J$5:$J$29,MATCH($C114,'Section Master'!$A$5:$A$29,0)),O114-P114,IF(E114&gt;INDEX('Section Master'!$I$5:$I$29,MATCH($C114,'Section Master'!$A$5:$A$29,0)),E114,0)),IF(O114&gt;INDEX('Section Master'!$J$5:$J$29,MATCH($C114,'Section Master'!$A$5:$A$29,0)),O114-P114,0),IF(E114&gt;INDEX('Section Master'!$I$5:$I$29,MATCH($C114,'Section Master'!$A$5:$A$29,0)),E114,0),MAX(0,O114-INDEX('Section Master'!$J$5:$J$29,MATCH($C114,'Section Master'!$A$5:$A$29,0)))-P114,E114),0))</f>
        <v/>
      </c>
      <c r="R114" s="28" t="str">
        <f aca="false">IF(Q114="","",ROUND(Q114*L114,0))</f>
        <v/>
      </c>
      <c r="T114" s="29" t="str">
        <f aca="false">IF(A114="","",IF(MONTH(A114)=3,DATE(YEAR(A114),4,30),DATE(YEAR(A114),MONTH(A114)+1,7)))</f>
        <v/>
      </c>
      <c r="U114" s="26" t="str">
        <f aca="false">IF(OR(R114="",F114=""),"",IF(R114=0,0,IF(F114&gt;T114,(YEAR(F114)-YEAR(A114))*12+MONTH(F114)-MONTH(A114)+1,0)))</f>
        <v/>
      </c>
      <c r="V114" s="30" t="str">
        <f aca="false">IF(U114="","",ROUND(R114*Summary!$C$7*U114,0))</f>
        <v/>
      </c>
      <c r="W114" s="21" t="str">
        <f aca="false">IF(OR($B114="",$C114="",$E114=""),"",IF(R114=0,"No TDS yet",IF(F114="",IF(Summary!$C$6&gt;T114,"Overdue","Pending"),IF(F114&gt;T114,"Deposited late","Deposited"))))</f>
        <v/>
      </c>
      <c r="X114" s="31" t="str">
        <f aca="false">IF(B114="","",IF(OR(ISNA(MATCH($B114,Deductees!$A$5:$A$304,0)),ISNA(MATCH($C114,'Section Master'!$A$5:$A$29,0)),E114=""),1,0))</f>
        <v/>
      </c>
    </row>
    <row r="115" customFormat="false" ht="15" hidden="false" customHeight="true" outlineLevel="0" collapsed="false">
      <c r="A115" s="32"/>
      <c r="B115" s="17"/>
      <c r="C115" s="17"/>
      <c r="D115" s="17"/>
      <c r="E115" s="33"/>
      <c r="F115" s="32"/>
      <c r="G115" s="17"/>
      <c r="H115" s="24" t="str">
        <f aca="false">IF($B115="","",IFERROR(INDEX(Deductees!$B$5:$B$304,MATCH($B115,Deductees!$A$5:$A$304,0))&amp;"",""))</f>
        <v/>
      </c>
      <c r="I115" s="24" t="str">
        <f aca="false">IF($B115="","",IFERROR(INDEX(Deductees!$C$5:$C$304,MATCH($B115,Deductees!$A$5:$A$304,0)),"Not in master"))</f>
        <v/>
      </c>
      <c r="J115" s="24" t="str">
        <f aca="false">IF($B115="","",IFERROR(INDEX(Deductees!$D$5:$D$304,MATCH($B115,Deductees!$A$5:$A$304,0)),"-"))</f>
        <v/>
      </c>
      <c r="K115" s="24" t="str">
        <f aca="false">IF($C115="","",IFERROR(INDEX('Section Master'!$C$5:$C$29,MATCH($C115,'Section Master'!$A$5:$A$29,0))&amp;" / "&amp;INDEX('Section Master'!$D$5:$D$29,MATCH($C115,'Section Master'!$A$5:$A$29,0)),"Code not found"))</f>
        <v/>
      </c>
      <c r="L115" s="25" t="str">
        <f aca="false">IF(OR($B115="",$C115="",$E115=""),"",IFERROR(IF(I115&lt;&gt;"Valid",MAX(INDEX('Section Master'!$F$5:$F$29,MATCH($C115,'Section Master'!$A$5:$A$29,0)),INDEX('Section Master'!$G$5:$G$29,MATCH($C115,'Section Master'!$A$5:$A$29,0))),IF(J115="Individual/HUF",INDEX('Section Master'!$E$5:$E$29,MATCH($C115,'Section Master'!$A$5:$A$29,0)),INDEX('Section Master'!$F$5:$F$29,MATCH($C115,'Section Master'!$A$5:$A$29,0)))),0))</f>
        <v/>
      </c>
      <c r="M115" s="26" t="str">
        <f aca="false">IF(A115="","",IF(MONTH(A115)&gt;=4,YEAR(A115),YEAR(A115)-1))</f>
        <v/>
      </c>
      <c r="N115" s="21" t="str">
        <f aca="false">IF(A115="","","Q"&amp;CHOOSE(MONTH(A115),4,4,4,1,1,1,2,2,2,3,3,3))</f>
        <v/>
      </c>
      <c r="O115" s="27" t="str">
        <f aca="false">IF(OR($B115="",$C115="",$E115=""),"",SUMIFS($E$6:E115,$B$6:B115,B115,$C$6:C115,C115,$M$6:M115,M115))</f>
        <v/>
      </c>
      <c r="P115" s="27" t="str">
        <f aca="false">IF(OR($B115="",$C115="",$E115=""),"",SUMIFS($Q$6:Q114,$B$6:B114,B115,$C$6:C114,C115,$M$6:M114,M115))</f>
        <v/>
      </c>
      <c r="Q115" s="27" t="str">
        <f aca="false">IF(OR($B115="",$C115="",$E115=""),"",IFERROR(CHOOSE(MATCH(INDEX('Section Master'!$H$5:$H$29,MATCH($C115,'Section Master'!$A$5:$A$29,0)),{"Single+Aggregate","Aggregate","Per payment","Excess over","None"},0),IF(O115&gt;INDEX('Section Master'!$J$5:$J$29,MATCH($C115,'Section Master'!$A$5:$A$29,0)),O115-P115,IF(E115&gt;INDEX('Section Master'!$I$5:$I$29,MATCH($C115,'Section Master'!$A$5:$A$29,0)),E115,0)),IF(O115&gt;INDEX('Section Master'!$J$5:$J$29,MATCH($C115,'Section Master'!$A$5:$A$29,0)),O115-P115,0),IF(E115&gt;INDEX('Section Master'!$I$5:$I$29,MATCH($C115,'Section Master'!$A$5:$A$29,0)),E115,0),MAX(0,O115-INDEX('Section Master'!$J$5:$J$29,MATCH($C115,'Section Master'!$A$5:$A$29,0)))-P115,E115),0))</f>
        <v/>
      </c>
      <c r="R115" s="28" t="str">
        <f aca="false">IF(Q115="","",ROUND(Q115*L115,0))</f>
        <v/>
      </c>
      <c r="T115" s="29" t="str">
        <f aca="false">IF(A115="","",IF(MONTH(A115)=3,DATE(YEAR(A115),4,30),DATE(YEAR(A115),MONTH(A115)+1,7)))</f>
        <v/>
      </c>
      <c r="U115" s="26" t="str">
        <f aca="false">IF(OR(R115="",F115=""),"",IF(R115=0,0,IF(F115&gt;T115,(YEAR(F115)-YEAR(A115))*12+MONTH(F115)-MONTH(A115)+1,0)))</f>
        <v/>
      </c>
      <c r="V115" s="30" t="str">
        <f aca="false">IF(U115="","",ROUND(R115*Summary!$C$7*U115,0))</f>
        <v/>
      </c>
      <c r="W115" s="21" t="str">
        <f aca="false">IF(OR($B115="",$C115="",$E115=""),"",IF(R115=0,"No TDS yet",IF(F115="",IF(Summary!$C$6&gt;T115,"Overdue","Pending"),IF(F115&gt;T115,"Deposited late","Deposited"))))</f>
        <v/>
      </c>
      <c r="X115" s="31" t="str">
        <f aca="false">IF(B115="","",IF(OR(ISNA(MATCH($B115,Deductees!$A$5:$A$304,0)),ISNA(MATCH($C115,'Section Master'!$A$5:$A$29,0)),E115=""),1,0))</f>
        <v/>
      </c>
    </row>
    <row r="116" customFormat="false" ht="15" hidden="false" customHeight="true" outlineLevel="0" collapsed="false">
      <c r="A116" s="32"/>
      <c r="B116" s="17"/>
      <c r="C116" s="17"/>
      <c r="D116" s="17"/>
      <c r="E116" s="33"/>
      <c r="F116" s="32"/>
      <c r="G116" s="17"/>
      <c r="H116" s="24" t="str">
        <f aca="false">IF($B116="","",IFERROR(INDEX(Deductees!$B$5:$B$304,MATCH($B116,Deductees!$A$5:$A$304,0))&amp;"",""))</f>
        <v/>
      </c>
      <c r="I116" s="24" t="str">
        <f aca="false">IF($B116="","",IFERROR(INDEX(Deductees!$C$5:$C$304,MATCH($B116,Deductees!$A$5:$A$304,0)),"Not in master"))</f>
        <v/>
      </c>
      <c r="J116" s="24" t="str">
        <f aca="false">IF($B116="","",IFERROR(INDEX(Deductees!$D$5:$D$304,MATCH($B116,Deductees!$A$5:$A$304,0)),"-"))</f>
        <v/>
      </c>
      <c r="K116" s="24" t="str">
        <f aca="false">IF($C116="","",IFERROR(INDEX('Section Master'!$C$5:$C$29,MATCH($C116,'Section Master'!$A$5:$A$29,0))&amp;" / "&amp;INDEX('Section Master'!$D$5:$D$29,MATCH($C116,'Section Master'!$A$5:$A$29,0)),"Code not found"))</f>
        <v/>
      </c>
      <c r="L116" s="25" t="str">
        <f aca="false">IF(OR($B116="",$C116="",$E116=""),"",IFERROR(IF(I116&lt;&gt;"Valid",MAX(INDEX('Section Master'!$F$5:$F$29,MATCH($C116,'Section Master'!$A$5:$A$29,0)),INDEX('Section Master'!$G$5:$G$29,MATCH($C116,'Section Master'!$A$5:$A$29,0))),IF(J116="Individual/HUF",INDEX('Section Master'!$E$5:$E$29,MATCH($C116,'Section Master'!$A$5:$A$29,0)),INDEX('Section Master'!$F$5:$F$29,MATCH($C116,'Section Master'!$A$5:$A$29,0)))),0))</f>
        <v/>
      </c>
      <c r="M116" s="26" t="str">
        <f aca="false">IF(A116="","",IF(MONTH(A116)&gt;=4,YEAR(A116),YEAR(A116)-1))</f>
        <v/>
      </c>
      <c r="N116" s="21" t="str">
        <f aca="false">IF(A116="","","Q"&amp;CHOOSE(MONTH(A116),4,4,4,1,1,1,2,2,2,3,3,3))</f>
        <v/>
      </c>
      <c r="O116" s="27" t="str">
        <f aca="false">IF(OR($B116="",$C116="",$E116=""),"",SUMIFS($E$6:E116,$B$6:B116,B116,$C$6:C116,C116,$M$6:M116,M116))</f>
        <v/>
      </c>
      <c r="P116" s="27" t="str">
        <f aca="false">IF(OR($B116="",$C116="",$E116=""),"",SUMIFS($Q$6:Q115,$B$6:B115,B116,$C$6:C115,C116,$M$6:M115,M116))</f>
        <v/>
      </c>
      <c r="Q116" s="27" t="str">
        <f aca="false">IF(OR($B116="",$C116="",$E116=""),"",IFERROR(CHOOSE(MATCH(INDEX('Section Master'!$H$5:$H$29,MATCH($C116,'Section Master'!$A$5:$A$29,0)),{"Single+Aggregate","Aggregate","Per payment","Excess over","None"},0),IF(O116&gt;INDEX('Section Master'!$J$5:$J$29,MATCH($C116,'Section Master'!$A$5:$A$29,0)),O116-P116,IF(E116&gt;INDEX('Section Master'!$I$5:$I$29,MATCH($C116,'Section Master'!$A$5:$A$29,0)),E116,0)),IF(O116&gt;INDEX('Section Master'!$J$5:$J$29,MATCH($C116,'Section Master'!$A$5:$A$29,0)),O116-P116,0),IF(E116&gt;INDEX('Section Master'!$I$5:$I$29,MATCH($C116,'Section Master'!$A$5:$A$29,0)),E116,0),MAX(0,O116-INDEX('Section Master'!$J$5:$J$29,MATCH($C116,'Section Master'!$A$5:$A$29,0)))-P116,E116),0))</f>
        <v/>
      </c>
      <c r="R116" s="28" t="str">
        <f aca="false">IF(Q116="","",ROUND(Q116*L116,0))</f>
        <v/>
      </c>
      <c r="T116" s="29" t="str">
        <f aca="false">IF(A116="","",IF(MONTH(A116)=3,DATE(YEAR(A116),4,30),DATE(YEAR(A116),MONTH(A116)+1,7)))</f>
        <v/>
      </c>
      <c r="U116" s="26" t="str">
        <f aca="false">IF(OR(R116="",F116=""),"",IF(R116=0,0,IF(F116&gt;T116,(YEAR(F116)-YEAR(A116))*12+MONTH(F116)-MONTH(A116)+1,0)))</f>
        <v/>
      </c>
      <c r="V116" s="30" t="str">
        <f aca="false">IF(U116="","",ROUND(R116*Summary!$C$7*U116,0))</f>
        <v/>
      </c>
      <c r="W116" s="21" t="str">
        <f aca="false">IF(OR($B116="",$C116="",$E116=""),"",IF(R116=0,"No TDS yet",IF(F116="",IF(Summary!$C$6&gt;T116,"Overdue","Pending"),IF(F116&gt;T116,"Deposited late","Deposited"))))</f>
        <v/>
      </c>
      <c r="X116" s="31" t="str">
        <f aca="false">IF(B116="","",IF(OR(ISNA(MATCH($B116,Deductees!$A$5:$A$304,0)),ISNA(MATCH($C116,'Section Master'!$A$5:$A$29,0)),E116=""),1,0))</f>
        <v/>
      </c>
    </row>
    <row r="117" customFormat="false" ht="15" hidden="false" customHeight="true" outlineLevel="0" collapsed="false">
      <c r="A117" s="32"/>
      <c r="B117" s="17"/>
      <c r="C117" s="17"/>
      <c r="D117" s="17"/>
      <c r="E117" s="33"/>
      <c r="F117" s="32"/>
      <c r="G117" s="17"/>
      <c r="H117" s="24" t="str">
        <f aca="false">IF($B117="","",IFERROR(INDEX(Deductees!$B$5:$B$304,MATCH($B117,Deductees!$A$5:$A$304,0))&amp;"",""))</f>
        <v/>
      </c>
      <c r="I117" s="24" t="str">
        <f aca="false">IF($B117="","",IFERROR(INDEX(Deductees!$C$5:$C$304,MATCH($B117,Deductees!$A$5:$A$304,0)),"Not in master"))</f>
        <v/>
      </c>
      <c r="J117" s="24" t="str">
        <f aca="false">IF($B117="","",IFERROR(INDEX(Deductees!$D$5:$D$304,MATCH($B117,Deductees!$A$5:$A$304,0)),"-"))</f>
        <v/>
      </c>
      <c r="K117" s="24" t="str">
        <f aca="false">IF($C117="","",IFERROR(INDEX('Section Master'!$C$5:$C$29,MATCH($C117,'Section Master'!$A$5:$A$29,0))&amp;" / "&amp;INDEX('Section Master'!$D$5:$D$29,MATCH($C117,'Section Master'!$A$5:$A$29,0)),"Code not found"))</f>
        <v/>
      </c>
      <c r="L117" s="25" t="str">
        <f aca="false">IF(OR($B117="",$C117="",$E117=""),"",IFERROR(IF(I117&lt;&gt;"Valid",MAX(INDEX('Section Master'!$F$5:$F$29,MATCH($C117,'Section Master'!$A$5:$A$29,0)),INDEX('Section Master'!$G$5:$G$29,MATCH($C117,'Section Master'!$A$5:$A$29,0))),IF(J117="Individual/HUF",INDEX('Section Master'!$E$5:$E$29,MATCH($C117,'Section Master'!$A$5:$A$29,0)),INDEX('Section Master'!$F$5:$F$29,MATCH($C117,'Section Master'!$A$5:$A$29,0)))),0))</f>
        <v/>
      </c>
      <c r="M117" s="26" t="str">
        <f aca="false">IF(A117="","",IF(MONTH(A117)&gt;=4,YEAR(A117),YEAR(A117)-1))</f>
        <v/>
      </c>
      <c r="N117" s="21" t="str">
        <f aca="false">IF(A117="","","Q"&amp;CHOOSE(MONTH(A117),4,4,4,1,1,1,2,2,2,3,3,3))</f>
        <v/>
      </c>
      <c r="O117" s="27" t="str">
        <f aca="false">IF(OR($B117="",$C117="",$E117=""),"",SUMIFS($E$6:E117,$B$6:B117,B117,$C$6:C117,C117,$M$6:M117,M117))</f>
        <v/>
      </c>
      <c r="P117" s="27" t="str">
        <f aca="false">IF(OR($B117="",$C117="",$E117=""),"",SUMIFS($Q$6:Q116,$B$6:B116,B117,$C$6:C116,C117,$M$6:M116,M117))</f>
        <v/>
      </c>
      <c r="Q117" s="27" t="str">
        <f aca="false">IF(OR($B117="",$C117="",$E117=""),"",IFERROR(CHOOSE(MATCH(INDEX('Section Master'!$H$5:$H$29,MATCH($C117,'Section Master'!$A$5:$A$29,0)),{"Single+Aggregate","Aggregate","Per payment","Excess over","None"},0),IF(O117&gt;INDEX('Section Master'!$J$5:$J$29,MATCH($C117,'Section Master'!$A$5:$A$29,0)),O117-P117,IF(E117&gt;INDEX('Section Master'!$I$5:$I$29,MATCH($C117,'Section Master'!$A$5:$A$29,0)),E117,0)),IF(O117&gt;INDEX('Section Master'!$J$5:$J$29,MATCH($C117,'Section Master'!$A$5:$A$29,0)),O117-P117,0),IF(E117&gt;INDEX('Section Master'!$I$5:$I$29,MATCH($C117,'Section Master'!$A$5:$A$29,0)),E117,0),MAX(0,O117-INDEX('Section Master'!$J$5:$J$29,MATCH($C117,'Section Master'!$A$5:$A$29,0)))-P117,E117),0))</f>
        <v/>
      </c>
      <c r="R117" s="28" t="str">
        <f aca="false">IF(Q117="","",ROUND(Q117*L117,0))</f>
        <v/>
      </c>
      <c r="T117" s="29" t="str">
        <f aca="false">IF(A117="","",IF(MONTH(A117)=3,DATE(YEAR(A117),4,30),DATE(YEAR(A117),MONTH(A117)+1,7)))</f>
        <v/>
      </c>
      <c r="U117" s="26" t="str">
        <f aca="false">IF(OR(R117="",F117=""),"",IF(R117=0,0,IF(F117&gt;T117,(YEAR(F117)-YEAR(A117))*12+MONTH(F117)-MONTH(A117)+1,0)))</f>
        <v/>
      </c>
      <c r="V117" s="30" t="str">
        <f aca="false">IF(U117="","",ROUND(R117*Summary!$C$7*U117,0))</f>
        <v/>
      </c>
      <c r="W117" s="21" t="str">
        <f aca="false">IF(OR($B117="",$C117="",$E117=""),"",IF(R117=0,"No TDS yet",IF(F117="",IF(Summary!$C$6&gt;T117,"Overdue","Pending"),IF(F117&gt;T117,"Deposited late","Deposited"))))</f>
        <v/>
      </c>
      <c r="X117" s="31" t="str">
        <f aca="false">IF(B117="","",IF(OR(ISNA(MATCH($B117,Deductees!$A$5:$A$304,0)),ISNA(MATCH($C117,'Section Master'!$A$5:$A$29,0)),E117=""),1,0))</f>
        <v/>
      </c>
    </row>
    <row r="118" customFormat="false" ht="15" hidden="false" customHeight="true" outlineLevel="0" collapsed="false">
      <c r="A118" s="32"/>
      <c r="B118" s="17"/>
      <c r="C118" s="17"/>
      <c r="D118" s="17"/>
      <c r="E118" s="33"/>
      <c r="F118" s="32"/>
      <c r="G118" s="17"/>
      <c r="H118" s="24" t="str">
        <f aca="false">IF($B118="","",IFERROR(INDEX(Deductees!$B$5:$B$304,MATCH($B118,Deductees!$A$5:$A$304,0))&amp;"",""))</f>
        <v/>
      </c>
      <c r="I118" s="24" t="str">
        <f aca="false">IF($B118="","",IFERROR(INDEX(Deductees!$C$5:$C$304,MATCH($B118,Deductees!$A$5:$A$304,0)),"Not in master"))</f>
        <v/>
      </c>
      <c r="J118" s="24" t="str">
        <f aca="false">IF($B118="","",IFERROR(INDEX(Deductees!$D$5:$D$304,MATCH($B118,Deductees!$A$5:$A$304,0)),"-"))</f>
        <v/>
      </c>
      <c r="K118" s="24" t="str">
        <f aca="false">IF($C118="","",IFERROR(INDEX('Section Master'!$C$5:$C$29,MATCH($C118,'Section Master'!$A$5:$A$29,0))&amp;" / "&amp;INDEX('Section Master'!$D$5:$D$29,MATCH($C118,'Section Master'!$A$5:$A$29,0)),"Code not found"))</f>
        <v/>
      </c>
      <c r="L118" s="25" t="str">
        <f aca="false">IF(OR($B118="",$C118="",$E118=""),"",IFERROR(IF(I118&lt;&gt;"Valid",MAX(INDEX('Section Master'!$F$5:$F$29,MATCH($C118,'Section Master'!$A$5:$A$29,0)),INDEX('Section Master'!$G$5:$G$29,MATCH($C118,'Section Master'!$A$5:$A$29,0))),IF(J118="Individual/HUF",INDEX('Section Master'!$E$5:$E$29,MATCH($C118,'Section Master'!$A$5:$A$29,0)),INDEX('Section Master'!$F$5:$F$29,MATCH($C118,'Section Master'!$A$5:$A$29,0)))),0))</f>
        <v/>
      </c>
      <c r="M118" s="26" t="str">
        <f aca="false">IF(A118="","",IF(MONTH(A118)&gt;=4,YEAR(A118),YEAR(A118)-1))</f>
        <v/>
      </c>
      <c r="N118" s="21" t="str">
        <f aca="false">IF(A118="","","Q"&amp;CHOOSE(MONTH(A118),4,4,4,1,1,1,2,2,2,3,3,3))</f>
        <v/>
      </c>
      <c r="O118" s="27" t="str">
        <f aca="false">IF(OR($B118="",$C118="",$E118=""),"",SUMIFS($E$6:E118,$B$6:B118,B118,$C$6:C118,C118,$M$6:M118,M118))</f>
        <v/>
      </c>
      <c r="P118" s="27" t="str">
        <f aca="false">IF(OR($B118="",$C118="",$E118=""),"",SUMIFS($Q$6:Q117,$B$6:B117,B118,$C$6:C117,C118,$M$6:M117,M118))</f>
        <v/>
      </c>
      <c r="Q118" s="27" t="str">
        <f aca="false">IF(OR($B118="",$C118="",$E118=""),"",IFERROR(CHOOSE(MATCH(INDEX('Section Master'!$H$5:$H$29,MATCH($C118,'Section Master'!$A$5:$A$29,0)),{"Single+Aggregate","Aggregate","Per payment","Excess over","None"},0),IF(O118&gt;INDEX('Section Master'!$J$5:$J$29,MATCH($C118,'Section Master'!$A$5:$A$29,0)),O118-P118,IF(E118&gt;INDEX('Section Master'!$I$5:$I$29,MATCH($C118,'Section Master'!$A$5:$A$29,0)),E118,0)),IF(O118&gt;INDEX('Section Master'!$J$5:$J$29,MATCH($C118,'Section Master'!$A$5:$A$29,0)),O118-P118,0),IF(E118&gt;INDEX('Section Master'!$I$5:$I$29,MATCH($C118,'Section Master'!$A$5:$A$29,0)),E118,0),MAX(0,O118-INDEX('Section Master'!$J$5:$J$29,MATCH($C118,'Section Master'!$A$5:$A$29,0)))-P118,E118),0))</f>
        <v/>
      </c>
      <c r="R118" s="28" t="str">
        <f aca="false">IF(Q118="","",ROUND(Q118*L118,0))</f>
        <v/>
      </c>
      <c r="T118" s="29" t="str">
        <f aca="false">IF(A118="","",IF(MONTH(A118)=3,DATE(YEAR(A118),4,30),DATE(YEAR(A118),MONTH(A118)+1,7)))</f>
        <v/>
      </c>
      <c r="U118" s="26" t="str">
        <f aca="false">IF(OR(R118="",F118=""),"",IF(R118=0,0,IF(F118&gt;T118,(YEAR(F118)-YEAR(A118))*12+MONTH(F118)-MONTH(A118)+1,0)))</f>
        <v/>
      </c>
      <c r="V118" s="30" t="str">
        <f aca="false">IF(U118="","",ROUND(R118*Summary!$C$7*U118,0))</f>
        <v/>
      </c>
      <c r="W118" s="21" t="str">
        <f aca="false">IF(OR($B118="",$C118="",$E118=""),"",IF(R118=0,"No TDS yet",IF(F118="",IF(Summary!$C$6&gt;T118,"Overdue","Pending"),IF(F118&gt;T118,"Deposited late","Deposited"))))</f>
        <v/>
      </c>
      <c r="X118" s="31" t="str">
        <f aca="false">IF(B118="","",IF(OR(ISNA(MATCH($B118,Deductees!$A$5:$A$304,0)),ISNA(MATCH($C118,'Section Master'!$A$5:$A$29,0)),E118=""),1,0))</f>
        <v/>
      </c>
    </row>
    <row r="119" customFormat="false" ht="15" hidden="false" customHeight="true" outlineLevel="0" collapsed="false">
      <c r="A119" s="32"/>
      <c r="B119" s="17"/>
      <c r="C119" s="17"/>
      <c r="D119" s="17"/>
      <c r="E119" s="33"/>
      <c r="F119" s="32"/>
      <c r="G119" s="17"/>
      <c r="H119" s="24" t="str">
        <f aca="false">IF($B119="","",IFERROR(INDEX(Deductees!$B$5:$B$304,MATCH($B119,Deductees!$A$5:$A$304,0))&amp;"",""))</f>
        <v/>
      </c>
      <c r="I119" s="24" t="str">
        <f aca="false">IF($B119="","",IFERROR(INDEX(Deductees!$C$5:$C$304,MATCH($B119,Deductees!$A$5:$A$304,0)),"Not in master"))</f>
        <v/>
      </c>
      <c r="J119" s="24" t="str">
        <f aca="false">IF($B119="","",IFERROR(INDEX(Deductees!$D$5:$D$304,MATCH($B119,Deductees!$A$5:$A$304,0)),"-"))</f>
        <v/>
      </c>
      <c r="K119" s="24" t="str">
        <f aca="false">IF($C119="","",IFERROR(INDEX('Section Master'!$C$5:$C$29,MATCH($C119,'Section Master'!$A$5:$A$29,0))&amp;" / "&amp;INDEX('Section Master'!$D$5:$D$29,MATCH($C119,'Section Master'!$A$5:$A$29,0)),"Code not found"))</f>
        <v/>
      </c>
      <c r="L119" s="25" t="str">
        <f aca="false">IF(OR($B119="",$C119="",$E119=""),"",IFERROR(IF(I119&lt;&gt;"Valid",MAX(INDEX('Section Master'!$F$5:$F$29,MATCH($C119,'Section Master'!$A$5:$A$29,0)),INDEX('Section Master'!$G$5:$G$29,MATCH($C119,'Section Master'!$A$5:$A$29,0))),IF(J119="Individual/HUF",INDEX('Section Master'!$E$5:$E$29,MATCH($C119,'Section Master'!$A$5:$A$29,0)),INDEX('Section Master'!$F$5:$F$29,MATCH($C119,'Section Master'!$A$5:$A$29,0)))),0))</f>
        <v/>
      </c>
      <c r="M119" s="26" t="str">
        <f aca="false">IF(A119="","",IF(MONTH(A119)&gt;=4,YEAR(A119),YEAR(A119)-1))</f>
        <v/>
      </c>
      <c r="N119" s="21" t="str">
        <f aca="false">IF(A119="","","Q"&amp;CHOOSE(MONTH(A119),4,4,4,1,1,1,2,2,2,3,3,3))</f>
        <v/>
      </c>
      <c r="O119" s="27" t="str">
        <f aca="false">IF(OR($B119="",$C119="",$E119=""),"",SUMIFS($E$6:E119,$B$6:B119,B119,$C$6:C119,C119,$M$6:M119,M119))</f>
        <v/>
      </c>
      <c r="P119" s="27" t="str">
        <f aca="false">IF(OR($B119="",$C119="",$E119=""),"",SUMIFS($Q$6:Q118,$B$6:B118,B119,$C$6:C118,C119,$M$6:M118,M119))</f>
        <v/>
      </c>
      <c r="Q119" s="27" t="str">
        <f aca="false">IF(OR($B119="",$C119="",$E119=""),"",IFERROR(CHOOSE(MATCH(INDEX('Section Master'!$H$5:$H$29,MATCH($C119,'Section Master'!$A$5:$A$29,0)),{"Single+Aggregate","Aggregate","Per payment","Excess over","None"},0),IF(O119&gt;INDEX('Section Master'!$J$5:$J$29,MATCH($C119,'Section Master'!$A$5:$A$29,0)),O119-P119,IF(E119&gt;INDEX('Section Master'!$I$5:$I$29,MATCH($C119,'Section Master'!$A$5:$A$29,0)),E119,0)),IF(O119&gt;INDEX('Section Master'!$J$5:$J$29,MATCH($C119,'Section Master'!$A$5:$A$29,0)),O119-P119,0),IF(E119&gt;INDEX('Section Master'!$I$5:$I$29,MATCH($C119,'Section Master'!$A$5:$A$29,0)),E119,0),MAX(0,O119-INDEX('Section Master'!$J$5:$J$29,MATCH($C119,'Section Master'!$A$5:$A$29,0)))-P119,E119),0))</f>
        <v/>
      </c>
      <c r="R119" s="28" t="str">
        <f aca="false">IF(Q119="","",ROUND(Q119*L119,0))</f>
        <v/>
      </c>
      <c r="T119" s="29" t="str">
        <f aca="false">IF(A119="","",IF(MONTH(A119)=3,DATE(YEAR(A119),4,30),DATE(YEAR(A119),MONTH(A119)+1,7)))</f>
        <v/>
      </c>
      <c r="U119" s="26" t="str">
        <f aca="false">IF(OR(R119="",F119=""),"",IF(R119=0,0,IF(F119&gt;T119,(YEAR(F119)-YEAR(A119))*12+MONTH(F119)-MONTH(A119)+1,0)))</f>
        <v/>
      </c>
      <c r="V119" s="30" t="str">
        <f aca="false">IF(U119="","",ROUND(R119*Summary!$C$7*U119,0))</f>
        <v/>
      </c>
      <c r="W119" s="21" t="str">
        <f aca="false">IF(OR($B119="",$C119="",$E119=""),"",IF(R119=0,"No TDS yet",IF(F119="",IF(Summary!$C$6&gt;T119,"Overdue","Pending"),IF(F119&gt;T119,"Deposited late","Deposited"))))</f>
        <v/>
      </c>
      <c r="X119" s="31" t="str">
        <f aca="false">IF(B119="","",IF(OR(ISNA(MATCH($B119,Deductees!$A$5:$A$304,0)),ISNA(MATCH($C119,'Section Master'!$A$5:$A$29,0)),E119=""),1,0))</f>
        <v/>
      </c>
    </row>
    <row r="120" customFormat="false" ht="15" hidden="false" customHeight="true" outlineLevel="0" collapsed="false">
      <c r="A120" s="32"/>
      <c r="B120" s="17"/>
      <c r="C120" s="17"/>
      <c r="D120" s="17"/>
      <c r="E120" s="33"/>
      <c r="F120" s="32"/>
      <c r="G120" s="17"/>
      <c r="H120" s="24" t="str">
        <f aca="false">IF($B120="","",IFERROR(INDEX(Deductees!$B$5:$B$304,MATCH($B120,Deductees!$A$5:$A$304,0))&amp;"",""))</f>
        <v/>
      </c>
      <c r="I120" s="24" t="str">
        <f aca="false">IF($B120="","",IFERROR(INDEX(Deductees!$C$5:$C$304,MATCH($B120,Deductees!$A$5:$A$304,0)),"Not in master"))</f>
        <v/>
      </c>
      <c r="J120" s="24" t="str">
        <f aca="false">IF($B120="","",IFERROR(INDEX(Deductees!$D$5:$D$304,MATCH($B120,Deductees!$A$5:$A$304,0)),"-"))</f>
        <v/>
      </c>
      <c r="K120" s="24" t="str">
        <f aca="false">IF($C120="","",IFERROR(INDEX('Section Master'!$C$5:$C$29,MATCH($C120,'Section Master'!$A$5:$A$29,0))&amp;" / "&amp;INDEX('Section Master'!$D$5:$D$29,MATCH($C120,'Section Master'!$A$5:$A$29,0)),"Code not found"))</f>
        <v/>
      </c>
      <c r="L120" s="25" t="str">
        <f aca="false">IF(OR($B120="",$C120="",$E120=""),"",IFERROR(IF(I120&lt;&gt;"Valid",MAX(INDEX('Section Master'!$F$5:$F$29,MATCH($C120,'Section Master'!$A$5:$A$29,0)),INDEX('Section Master'!$G$5:$G$29,MATCH($C120,'Section Master'!$A$5:$A$29,0))),IF(J120="Individual/HUF",INDEX('Section Master'!$E$5:$E$29,MATCH($C120,'Section Master'!$A$5:$A$29,0)),INDEX('Section Master'!$F$5:$F$29,MATCH($C120,'Section Master'!$A$5:$A$29,0)))),0))</f>
        <v/>
      </c>
      <c r="M120" s="26" t="str">
        <f aca="false">IF(A120="","",IF(MONTH(A120)&gt;=4,YEAR(A120),YEAR(A120)-1))</f>
        <v/>
      </c>
      <c r="N120" s="21" t="str">
        <f aca="false">IF(A120="","","Q"&amp;CHOOSE(MONTH(A120),4,4,4,1,1,1,2,2,2,3,3,3))</f>
        <v/>
      </c>
      <c r="O120" s="27" t="str">
        <f aca="false">IF(OR($B120="",$C120="",$E120=""),"",SUMIFS($E$6:E120,$B$6:B120,B120,$C$6:C120,C120,$M$6:M120,M120))</f>
        <v/>
      </c>
      <c r="P120" s="27" t="str">
        <f aca="false">IF(OR($B120="",$C120="",$E120=""),"",SUMIFS($Q$6:Q119,$B$6:B119,B120,$C$6:C119,C120,$M$6:M119,M120))</f>
        <v/>
      </c>
      <c r="Q120" s="27" t="str">
        <f aca="false">IF(OR($B120="",$C120="",$E120=""),"",IFERROR(CHOOSE(MATCH(INDEX('Section Master'!$H$5:$H$29,MATCH($C120,'Section Master'!$A$5:$A$29,0)),{"Single+Aggregate","Aggregate","Per payment","Excess over","None"},0),IF(O120&gt;INDEX('Section Master'!$J$5:$J$29,MATCH($C120,'Section Master'!$A$5:$A$29,0)),O120-P120,IF(E120&gt;INDEX('Section Master'!$I$5:$I$29,MATCH($C120,'Section Master'!$A$5:$A$29,0)),E120,0)),IF(O120&gt;INDEX('Section Master'!$J$5:$J$29,MATCH($C120,'Section Master'!$A$5:$A$29,0)),O120-P120,0),IF(E120&gt;INDEX('Section Master'!$I$5:$I$29,MATCH($C120,'Section Master'!$A$5:$A$29,0)),E120,0),MAX(0,O120-INDEX('Section Master'!$J$5:$J$29,MATCH($C120,'Section Master'!$A$5:$A$29,0)))-P120,E120),0))</f>
        <v/>
      </c>
      <c r="R120" s="28" t="str">
        <f aca="false">IF(Q120="","",ROUND(Q120*L120,0))</f>
        <v/>
      </c>
      <c r="T120" s="29" t="str">
        <f aca="false">IF(A120="","",IF(MONTH(A120)=3,DATE(YEAR(A120),4,30),DATE(YEAR(A120),MONTH(A120)+1,7)))</f>
        <v/>
      </c>
      <c r="U120" s="26" t="str">
        <f aca="false">IF(OR(R120="",F120=""),"",IF(R120=0,0,IF(F120&gt;T120,(YEAR(F120)-YEAR(A120))*12+MONTH(F120)-MONTH(A120)+1,0)))</f>
        <v/>
      </c>
      <c r="V120" s="30" t="str">
        <f aca="false">IF(U120="","",ROUND(R120*Summary!$C$7*U120,0))</f>
        <v/>
      </c>
      <c r="W120" s="21" t="str">
        <f aca="false">IF(OR($B120="",$C120="",$E120=""),"",IF(R120=0,"No TDS yet",IF(F120="",IF(Summary!$C$6&gt;T120,"Overdue","Pending"),IF(F120&gt;T120,"Deposited late","Deposited"))))</f>
        <v/>
      </c>
      <c r="X120" s="31" t="str">
        <f aca="false">IF(B120="","",IF(OR(ISNA(MATCH($B120,Deductees!$A$5:$A$304,0)),ISNA(MATCH($C120,'Section Master'!$A$5:$A$29,0)),E120=""),1,0))</f>
        <v/>
      </c>
    </row>
    <row r="121" customFormat="false" ht="15" hidden="false" customHeight="true" outlineLevel="0" collapsed="false">
      <c r="A121" s="32"/>
      <c r="B121" s="17"/>
      <c r="C121" s="17"/>
      <c r="D121" s="17"/>
      <c r="E121" s="33"/>
      <c r="F121" s="32"/>
      <c r="G121" s="17"/>
      <c r="H121" s="24" t="str">
        <f aca="false">IF($B121="","",IFERROR(INDEX(Deductees!$B$5:$B$304,MATCH($B121,Deductees!$A$5:$A$304,0))&amp;"",""))</f>
        <v/>
      </c>
      <c r="I121" s="24" t="str">
        <f aca="false">IF($B121="","",IFERROR(INDEX(Deductees!$C$5:$C$304,MATCH($B121,Deductees!$A$5:$A$304,0)),"Not in master"))</f>
        <v/>
      </c>
      <c r="J121" s="24" t="str">
        <f aca="false">IF($B121="","",IFERROR(INDEX(Deductees!$D$5:$D$304,MATCH($B121,Deductees!$A$5:$A$304,0)),"-"))</f>
        <v/>
      </c>
      <c r="K121" s="24" t="str">
        <f aca="false">IF($C121="","",IFERROR(INDEX('Section Master'!$C$5:$C$29,MATCH($C121,'Section Master'!$A$5:$A$29,0))&amp;" / "&amp;INDEX('Section Master'!$D$5:$D$29,MATCH($C121,'Section Master'!$A$5:$A$29,0)),"Code not found"))</f>
        <v/>
      </c>
      <c r="L121" s="25" t="str">
        <f aca="false">IF(OR($B121="",$C121="",$E121=""),"",IFERROR(IF(I121&lt;&gt;"Valid",MAX(INDEX('Section Master'!$F$5:$F$29,MATCH($C121,'Section Master'!$A$5:$A$29,0)),INDEX('Section Master'!$G$5:$G$29,MATCH($C121,'Section Master'!$A$5:$A$29,0))),IF(J121="Individual/HUF",INDEX('Section Master'!$E$5:$E$29,MATCH($C121,'Section Master'!$A$5:$A$29,0)),INDEX('Section Master'!$F$5:$F$29,MATCH($C121,'Section Master'!$A$5:$A$29,0)))),0))</f>
        <v/>
      </c>
      <c r="M121" s="26" t="str">
        <f aca="false">IF(A121="","",IF(MONTH(A121)&gt;=4,YEAR(A121),YEAR(A121)-1))</f>
        <v/>
      </c>
      <c r="N121" s="21" t="str">
        <f aca="false">IF(A121="","","Q"&amp;CHOOSE(MONTH(A121),4,4,4,1,1,1,2,2,2,3,3,3))</f>
        <v/>
      </c>
      <c r="O121" s="27" t="str">
        <f aca="false">IF(OR($B121="",$C121="",$E121=""),"",SUMIFS($E$6:E121,$B$6:B121,B121,$C$6:C121,C121,$M$6:M121,M121))</f>
        <v/>
      </c>
      <c r="P121" s="27" t="str">
        <f aca="false">IF(OR($B121="",$C121="",$E121=""),"",SUMIFS($Q$6:Q120,$B$6:B120,B121,$C$6:C120,C121,$M$6:M120,M121))</f>
        <v/>
      </c>
      <c r="Q121" s="27" t="str">
        <f aca="false">IF(OR($B121="",$C121="",$E121=""),"",IFERROR(CHOOSE(MATCH(INDEX('Section Master'!$H$5:$H$29,MATCH($C121,'Section Master'!$A$5:$A$29,0)),{"Single+Aggregate","Aggregate","Per payment","Excess over","None"},0),IF(O121&gt;INDEX('Section Master'!$J$5:$J$29,MATCH($C121,'Section Master'!$A$5:$A$29,0)),O121-P121,IF(E121&gt;INDEX('Section Master'!$I$5:$I$29,MATCH($C121,'Section Master'!$A$5:$A$29,0)),E121,0)),IF(O121&gt;INDEX('Section Master'!$J$5:$J$29,MATCH($C121,'Section Master'!$A$5:$A$29,0)),O121-P121,0),IF(E121&gt;INDEX('Section Master'!$I$5:$I$29,MATCH($C121,'Section Master'!$A$5:$A$29,0)),E121,0),MAX(0,O121-INDEX('Section Master'!$J$5:$J$29,MATCH($C121,'Section Master'!$A$5:$A$29,0)))-P121,E121),0))</f>
        <v/>
      </c>
      <c r="R121" s="28" t="str">
        <f aca="false">IF(Q121="","",ROUND(Q121*L121,0))</f>
        <v/>
      </c>
      <c r="T121" s="29" t="str">
        <f aca="false">IF(A121="","",IF(MONTH(A121)=3,DATE(YEAR(A121),4,30),DATE(YEAR(A121),MONTH(A121)+1,7)))</f>
        <v/>
      </c>
      <c r="U121" s="26" t="str">
        <f aca="false">IF(OR(R121="",F121=""),"",IF(R121=0,0,IF(F121&gt;T121,(YEAR(F121)-YEAR(A121))*12+MONTH(F121)-MONTH(A121)+1,0)))</f>
        <v/>
      </c>
      <c r="V121" s="30" t="str">
        <f aca="false">IF(U121="","",ROUND(R121*Summary!$C$7*U121,0))</f>
        <v/>
      </c>
      <c r="W121" s="21" t="str">
        <f aca="false">IF(OR($B121="",$C121="",$E121=""),"",IF(R121=0,"No TDS yet",IF(F121="",IF(Summary!$C$6&gt;T121,"Overdue","Pending"),IF(F121&gt;T121,"Deposited late","Deposited"))))</f>
        <v/>
      </c>
      <c r="X121" s="31" t="str">
        <f aca="false">IF(B121="","",IF(OR(ISNA(MATCH($B121,Deductees!$A$5:$A$304,0)),ISNA(MATCH($C121,'Section Master'!$A$5:$A$29,0)),E121=""),1,0))</f>
        <v/>
      </c>
    </row>
    <row r="122" customFormat="false" ht="15" hidden="false" customHeight="true" outlineLevel="0" collapsed="false">
      <c r="A122" s="32"/>
      <c r="B122" s="17"/>
      <c r="C122" s="17"/>
      <c r="D122" s="17"/>
      <c r="E122" s="33"/>
      <c r="F122" s="32"/>
      <c r="G122" s="17"/>
      <c r="H122" s="24" t="str">
        <f aca="false">IF($B122="","",IFERROR(INDEX(Deductees!$B$5:$B$304,MATCH($B122,Deductees!$A$5:$A$304,0))&amp;"",""))</f>
        <v/>
      </c>
      <c r="I122" s="24" t="str">
        <f aca="false">IF($B122="","",IFERROR(INDEX(Deductees!$C$5:$C$304,MATCH($B122,Deductees!$A$5:$A$304,0)),"Not in master"))</f>
        <v/>
      </c>
      <c r="J122" s="24" t="str">
        <f aca="false">IF($B122="","",IFERROR(INDEX(Deductees!$D$5:$D$304,MATCH($B122,Deductees!$A$5:$A$304,0)),"-"))</f>
        <v/>
      </c>
      <c r="K122" s="24" t="str">
        <f aca="false">IF($C122="","",IFERROR(INDEX('Section Master'!$C$5:$C$29,MATCH($C122,'Section Master'!$A$5:$A$29,0))&amp;" / "&amp;INDEX('Section Master'!$D$5:$D$29,MATCH($C122,'Section Master'!$A$5:$A$29,0)),"Code not found"))</f>
        <v/>
      </c>
      <c r="L122" s="25" t="str">
        <f aca="false">IF(OR($B122="",$C122="",$E122=""),"",IFERROR(IF(I122&lt;&gt;"Valid",MAX(INDEX('Section Master'!$F$5:$F$29,MATCH($C122,'Section Master'!$A$5:$A$29,0)),INDEX('Section Master'!$G$5:$G$29,MATCH($C122,'Section Master'!$A$5:$A$29,0))),IF(J122="Individual/HUF",INDEX('Section Master'!$E$5:$E$29,MATCH($C122,'Section Master'!$A$5:$A$29,0)),INDEX('Section Master'!$F$5:$F$29,MATCH($C122,'Section Master'!$A$5:$A$29,0)))),0))</f>
        <v/>
      </c>
      <c r="M122" s="26" t="str">
        <f aca="false">IF(A122="","",IF(MONTH(A122)&gt;=4,YEAR(A122),YEAR(A122)-1))</f>
        <v/>
      </c>
      <c r="N122" s="21" t="str">
        <f aca="false">IF(A122="","","Q"&amp;CHOOSE(MONTH(A122),4,4,4,1,1,1,2,2,2,3,3,3))</f>
        <v/>
      </c>
      <c r="O122" s="27" t="str">
        <f aca="false">IF(OR($B122="",$C122="",$E122=""),"",SUMIFS($E$6:E122,$B$6:B122,B122,$C$6:C122,C122,$M$6:M122,M122))</f>
        <v/>
      </c>
      <c r="P122" s="27" t="str">
        <f aca="false">IF(OR($B122="",$C122="",$E122=""),"",SUMIFS($Q$6:Q121,$B$6:B121,B122,$C$6:C121,C122,$M$6:M121,M122))</f>
        <v/>
      </c>
      <c r="Q122" s="27" t="str">
        <f aca="false">IF(OR($B122="",$C122="",$E122=""),"",IFERROR(CHOOSE(MATCH(INDEX('Section Master'!$H$5:$H$29,MATCH($C122,'Section Master'!$A$5:$A$29,0)),{"Single+Aggregate","Aggregate","Per payment","Excess over","None"},0),IF(O122&gt;INDEX('Section Master'!$J$5:$J$29,MATCH($C122,'Section Master'!$A$5:$A$29,0)),O122-P122,IF(E122&gt;INDEX('Section Master'!$I$5:$I$29,MATCH($C122,'Section Master'!$A$5:$A$29,0)),E122,0)),IF(O122&gt;INDEX('Section Master'!$J$5:$J$29,MATCH($C122,'Section Master'!$A$5:$A$29,0)),O122-P122,0),IF(E122&gt;INDEX('Section Master'!$I$5:$I$29,MATCH($C122,'Section Master'!$A$5:$A$29,0)),E122,0),MAX(0,O122-INDEX('Section Master'!$J$5:$J$29,MATCH($C122,'Section Master'!$A$5:$A$29,0)))-P122,E122),0))</f>
        <v/>
      </c>
      <c r="R122" s="28" t="str">
        <f aca="false">IF(Q122="","",ROUND(Q122*L122,0))</f>
        <v/>
      </c>
      <c r="T122" s="29" t="str">
        <f aca="false">IF(A122="","",IF(MONTH(A122)=3,DATE(YEAR(A122),4,30),DATE(YEAR(A122),MONTH(A122)+1,7)))</f>
        <v/>
      </c>
      <c r="U122" s="26" t="str">
        <f aca="false">IF(OR(R122="",F122=""),"",IF(R122=0,0,IF(F122&gt;T122,(YEAR(F122)-YEAR(A122))*12+MONTH(F122)-MONTH(A122)+1,0)))</f>
        <v/>
      </c>
      <c r="V122" s="30" t="str">
        <f aca="false">IF(U122="","",ROUND(R122*Summary!$C$7*U122,0))</f>
        <v/>
      </c>
      <c r="W122" s="21" t="str">
        <f aca="false">IF(OR($B122="",$C122="",$E122=""),"",IF(R122=0,"No TDS yet",IF(F122="",IF(Summary!$C$6&gt;T122,"Overdue","Pending"),IF(F122&gt;T122,"Deposited late","Deposited"))))</f>
        <v/>
      </c>
      <c r="X122" s="31" t="str">
        <f aca="false">IF(B122="","",IF(OR(ISNA(MATCH($B122,Deductees!$A$5:$A$304,0)),ISNA(MATCH($C122,'Section Master'!$A$5:$A$29,0)),E122=""),1,0))</f>
        <v/>
      </c>
    </row>
    <row r="123" customFormat="false" ht="15" hidden="false" customHeight="true" outlineLevel="0" collapsed="false">
      <c r="A123" s="32"/>
      <c r="B123" s="17"/>
      <c r="C123" s="17"/>
      <c r="D123" s="17"/>
      <c r="E123" s="33"/>
      <c r="F123" s="32"/>
      <c r="G123" s="17"/>
      <c r="H123" s="24" t="str">
        <f aca="false">IF($B123="","",IFERROR(INDEX(Deductees!$B$5:$B$304,MATCH($B123,Deductees!$A$5:$A$304,0))&amp;"",""))</f>
        <v/>
      </c>
      <c r="I123" s="24" t="str">
        <f aca="false">IF($B123="","",IFERROR(INDEX(Deductees!$C$5:$C$304,MATCH($B123,Deductees!$A$5:$A$304,0)),"Not in master"))</f>
        <v/>
      </c>
      <c r="J123" s="24" t="str">
        <f aca="false">IF($B123="","",IFERROR(INDEX(Deductees!$D$5:$D$304,MATCH($B123,Deductees!$A$5:$A$304,0)),"-"))</f>
        <v/>
      </c>
      <c r="K123" s="24" t="str">
        <f aca="false">IF($C123="","",IFERROR(INDEX('Section Master'!$C$5:$C$29,MATCH($C123,'Section Master'!$A$5:$A$29,0))&amp;" / "&amp;INDEX('Section Master'!$D$5:$D$29,MATCH($C123,'Section Master'!$A$5:$A$29,0)),"Code not found"))</f>
        <v/>
      </c>
      <c r="L123" s="25" t="str">
        <f aca="false">IF(OR($B123="",$C123="",$E123=""),"",IFERROR(IF(I123&lt;&gt;"Valid",MAX(INDEX('Section Master'!$F$5:$F$29,MATCH($C123,'Section Master'!$A$5:$A$29,0)),INDEX('Section Master'!$G$5:$G$29,MATCH($C123,'Section Master'!$A$5:$A$29,0))),IF(J123="Individual/HUF",INDEX('Section Master'!$E$5:$E$29,MATCH($C123,'Section Master'!$A$5:$A$29,0)),INDEX('Section Master'!$F$5:$F$29,MATCH($C123,'Section Master'!$A$5:$A$29,0)))),0))</f>
        <v/>
      </c>
      <c r="M123" s="26" t="str">
        <f aca="false">IF(A123="","",IF(MONTH(A123)&gt;=4,YEAR(A123),YEAR(A123)-1))</f>
        <v/>
      </c>
      <c r="N123" s="21" t="str">
        <f aca="false">IF(A123="","","Q"&amp;CHOOSE(MONTH(A123),4,4,4,1,1,1,2,2,2,3,3,3))</f>
        <v/>
      </c>
      <c r="O123" s="27" t="str">
        <f aca="false">IF(OR($B123="",$C123="",$E123=""),"",SUMIFS($E$6:E123,$B$6:B123,B123,$C$6:C123,C123,$M$6:M123,M123))</f>
        <v/>
      </c>
      <c r="P123" s="27" t="str">
        <f aca="false">IF(OR($B123="",$C123="",$E123=""),"",SUMIFS($Q$6:Q122,$B$6:B122,B123,$C$6:C122,C123,$M$6:M122,M123))</f>
        <v/>
      </c>
      <c r="Q123" s="27" t="str">
        <f aca="false">IF(OR($B123="",$C123="",$E123=""),"",IFERROR(CHOOSE(MATCH(INDEX('Section Master'!$H$5:$H$29,MATCH($C123,'Section Master'!$A$5:$A$29,0)),{"Single+Aggregate","Aggregate","Per payment","Excess over","None"},0),IF(O123&gt;INDEX('Section Master'!$J$5:$J$29,MATCH($C123,'Section Master'!$A$5:$A$29,0)),O123-P123,IF(E123&gt;INDEX('Section Master'!$I$5:$I$29,MATCH($C123,'Section Master'!$A$5:$A$29,0)),E123,0)),IF(O123&gt;INDEX('Section Master'!$J$5:$J$29,MATCH($C123,'Section Master'!$A$5:$A$29,0)),O123-P123,0),IF(E123&gt;INDEX('Section Master'!$I$5:$I$29,MATCH($C123,'Section Master'!$A$5:$A$29,0)),E123,0),MAX(0,O123-INDEX('Section Master'!$J$5:$J$29,MATCH($C123,'Section Master'!$A$5:$A$29,0)))-P123,E123),0))</f>
        <v/>
      </c>
      <c r="R123" s="28" t="str">
        <f aca="false">IF(Q123="","",ROUND(Q123*L123,0))</f>
        <v/>
      </c>
      <c r="T123" s="29" t="str">
        <f aca="false">IF(A123="","",IF(MONTH(A123)=3,DATE(YEAR(A123),4,30),DATE(YEAR(A123),MONTH(A123)+1,7)))</f>
        <v/>
      </c>
      <c r="U123" s="26" t="str">
        <f aca="false">IF(OR(R123="",F123=""),"",IF(R123=0,0,IF(F123&gt;T123,(YEAR(F123)-YEAR(A123))*12+MONTH(F123)-MONTH(A123)+1,0)))</f>
        <v/>
      </c>
      <c r="V123" s="30" t="str">
        <f aca="false">IF(U123="","",ROUND(R123*Summary!$C$7*U123,0))</f>
        <v/>
      </c>
      <c r="W123" s="21" t="str">
        <f aca="false">IF(OR($B123="",$C123="",$E123=""),"",IF(R123=0,"No TDS yet",IF(F123="",IF(Summary!$C$6&gt;T123,"Overdue","Pending"),IF(F123&gt;T123,"Deposited late","Deposited"))))</f>
        <v/>
      </c>
      <c r="X123" s="31" t="str">
        <f aca="false">IF(B123="","",IF(OR(ISNA(MATCH($B123,Deductees!$A$5:$A$304,0)),ISNA(MATCH($C123,'Section Master'!$A$5:$A$29,0)),E123=""),1,0))</f>
        <v/>
      </c>
    </row>
    <row r="124" customFormat="false" ht="15" hidden="false" customHeight="true" outlineLevel="0" collapsed="false">
      <c r="A124" s="32"/>
      <c r="B124" s="17"/>
      <c r="C124" s="17"/>
      <c r="D124" s="17"/>
      <c r="E124" s="33"/>
      <c r="F124" s="32"/>
      <c r="G124" s="17"/>
      <c r="H124" s="24" t="str">
        <f aca="false">IF($B124="","",IFERROR(INDEX(Deductees!$B$5:$B$304,MATCH($B124,Deductees!$A$5:$A$304,0))&amp;"",""))</f>
        <v/>
      </c>
      <c r="I124" s="24" t="str">
        <f aca="false">IF($B124="","",IFERROR(INDEX(Deductees!$C$5:$C$304,MATCH($B124,Deductees!$A$5:$A$304,0)),"Not in master"))</f>
        <v/>
      </c>
      <c r="J124" s="24" t="str">
        <f aca="false">IF($B124="","",IFERROR(INDEX(Deductees!$D$5:$D$304,MATCH($B124,Deductees!$A$5:$A$304,0)),"-"))</f>
        <v/>
      </c>
      <c r="K124" s="24" t="str">
        <f aca="false">IF($C124="","",IFERROR(INDEX('Section Master'!$C$5:$C$29,MATCH($C124,'Section Master'!$A$5:$A$29,0))&amp;" / "&amp;INDEX('Section Master'!$D$5:$D$29,MATCH($C124,'Section Master'!$A$5:$A$29,0)),"Code not found"))</f>
        <v/>
      </c>
      <c r="L124" s="25" t="str">
        <f aca="false">IF(OR($B124="",$C124="",$E124=""),"",IFERROR(IF(I124&lt;&gt;"Valid",MAX(INDEX('Section Master'!$F$5:$F$29,MATCH($C124,'Section Master'!$A$5:$A$29,0)),INDEX('Section Master'!$G$5:$G$29,MATCH($C124,'Section Master'!$A$5:$A$29,0))),IF(J124="Individual/HUF",INDEX('Section Master'!$E$5:$E$29,MATCH($C124,'Section Master'!$A$5:$A$29,0)),INDEX('Section Master'!$F$5:$F$29,MATCH($C124,'Section Master'!$A$5:$A$29,0)))),0))</f>
        <v/>
      </c>
      <c r="M124" s="26" t="str">
        <f aca="false">IF(A124="","",IF(MONTH(A124)&gt;=4,YEAR(A124),YEAR(A124)-1))</f>
        <v/>
      </c>
      <c r="N124" s="21" t="str">
        <f aca="false">IF(A124="","","Q"&amp;CHOOSE(MONTH(A124),4,4,4,1,1,1,2,2,2,3,3,3))</f>
        <v/>
      </c>
      <c r="O124" s="27" t="str">
        <f aca="false">IF(OR($B124="",$C124="",$E124=""),"",SUMIFS($E$6:E124,$B$6:B124,B124,$C$6:C124,C124,$M$6:M124,M124))</f>
        <v/>
      </c>
      <c r="P124" s="27" t="str">
        <f aca="false">IF(OR($B124="",$C124="",$E124=""),"",SUMIFS($Q$6:Q123,$B$6:B123,B124,$C$6:C123,C124,$M$6:M123,M124))</f>
        <v/>
      </c>
      <c r="Q124" s="27" t="str">
        <f aca="false">IF(OR($B124="",$C124="",$E124=""),"",IFERROR(CHOOSE(MATCH(INDEX('Section Master'!$H$5:$H$29,MATCH($C124,'Section Master'!$A$5:$A$29,0)),{"Single+Aggregate","Aggregate","Per payment","Excess over","None"},0),IF(O124&gt;INDEX('Section Master'!$J$5:$J$29,MATCH($C124,'Section Master'!$A$5:$A$29,0)),O124-P124,IF(E124&gt;INDEX('Section Master'!$I$5:$I$29,MATCH($C124,'Section Master'!$A$5:$A$29,0)),E124,0)),IF(O124&gt;INDEX('Section Master'!$J$5:$J$29,MATCH($C124,'Section Master'!$A$5:$A$29,0)),O124-P124,0),IF(E124&gt;INDEX('Section Master'!$I$5:$I$29,MATCH($C124,'Section Master'!$A$5:$A$29,0)),E124,0),MAX(0,O124-INDEX('Section Master'!$J$5:$J$29,MATCH($C124,'Section Master'!$A$5:$A$29,0)))-P124,E124),0))</f>
        <v/>
      </c>
      <c r="R124" s="28" t="str">
        <f aca="false">IF(Q124="","",ROUND(Q124*L124,0))</f>
        <v/>
      </c>
      <c r="T124" s="29" t="str">
        <f aca="false">IF(A124="","",IF(MONTH(A124)=3,DATE(YEAR(A124),4,30),DATE(YEAR(A124),MONTH(A124)+1,7)))</f>
        <v/>
      </c>
      <c r="U124" s="26" t="str">
        <f aca="false">IF(OR(R124="",F124=""),"",IF(R124=0,0,IF(F124&gt;T124,(YEAR(F124)-YEAR(A124))*12+MONTH(F124)-MONTH(A124)+1,0)))</f>
        <v/>
      </c>
      <c r="V124" s="30" t="str">
        <f aca="false">IF(U124="","",ROUND(R124*Summary!$C$7*U124,0))</f>
        <v/>
      </c>
      <c r="W124" s="21" t="str">
        <f aca="false">IF(OR($B124="",$C124="",$E124=""),"",IF(R124=0,"No TDS yet",IF(F124="",IF(Summary!$C$6&gt;T124,"Overdue","Pending"),IF(F124&gt;T124,"Deposited late","Deposited"))))</f>
        <v/>
      </c>
      <c r="X124" s="31" t="str">
        <f aca="false">IF(B124="","",IF(OR(ISNA(MATCH($B124,Deductees!$A$5:$A$304,0)),ISNA(MATCH($C124,'Section Master'!$A$5:$A$29,0)),E124=""),1,0))</f>
        <v/>
      </c>
    </row>
    <row r="125" customFormat="false" ht="15" hidden="false" customHeight="true" outlineLevel="0" collapsed="false">
      <c r="A125" s="32"/>
      <c r="B125" s="17"/>
      <c r="C125" s="17"/>
      <c r="D125" s="17"/>
      <c r="E125" s="33"/>
      <c r="F125" s="32"/>
      <c r="G125" s="17"/>
      <c r="H125" s="24" t="str">
        <f aca="false">IF($B125="","",IFERROR(INDEX(Deductees!$B$5:$B$304,MATCH($B125,Deductees!$A$5:$A$304,0))&amp;"",""))</f>
        <v/>
      </c>
      <c r="I125" s="24" t="str">
        <f aca="false">IF($B125="","",IFERROR(INDEX(Deductees!$C$5:$C$304,MATCH($B125,Deductees!$A$5:$A$304,0)),"Not in master"))</f>
        <v/>
      </c>
      <c r="J125" s="24" t="str">
        <f aca="false">IF($B125="","",IFERROR(INDEX(Deductees!$D$5:$D$304,MATCH($B125,Deductees!$A$5:$A$304,0)),"-"))</f>
        <v/>
      </c>
      <c r="K125" s="24" t="str">
        <f aca="false">IF($C125="","",IFERROR(INDEX('Section Master'!$C$5:$C$29,MATCH($C125,'Section Master'!$A$5:$A$29,0))&amp;" / "&amp;INDEX('Section Master'!$D$5:$D$29,MATCH($C125,'Section Master'!$A$5:$A$29,0)),"Code not found"))</f>
        <v/>
      </c>
      <c r="L125" s="25" t="str">
        <f aca="false">IF(OR($B125="",$C125="",$E125=""),"",IFERROR(IF(I125&lt;&gt;"Valid",MAX(INDEX('Section Master'!$F$5:$F$29,MATCH($C125,'Section Master'!$A$5:$A$29,0)),INDEX('Section Master'!$G$5:$G$29,MATCH($C125,'Section Master'!$A$5:$A$29,0))),IF(J125="Individual/HUF",INDEX('Section Master'!$E$5:$E$29,MATCH($C125,'Section Master'!$A$5:$A$29,0)),INDEX('Section Master'!$F$5:$F$29,MATCH($C125,'Section Master'!$A$5:$A$29,0)))),0))</f>
        <v/>
      </c>
      <c r="M125" s="26" t="str">
        <f aca="false">IF(A125="","",IF(MONTH(A125)&gt;=4,YEAR(A125),YEAR(A125)-1))</f>
        <v/>
      </c>
      <c r="N125" s="21" t="str">
        <f aca="false">IF(A125="","","Q"&amp;CHOOSE(MONTH(A125),4,4,4,1,1,1,2,2,2,3,3,3))</f>
        <v/>
      </c>
      <c r="O125" s="27" t="str">
        <f aca="false">IF(OR($B125="",$C125="",$E125=""),"",SUMIFS($E$6:E125,$B$6:B125,B125,$C$6:C125,C125,$M$6:M125,M125))</f>
        <v/>
      </c>
      <c r="P125" s="27" t="str">
        <f aca="false">IF(OR($B125="",$C125="",$E125=""),"",SUMIFS($Q$6:Q124,$B$6:B124,B125,$C$6:C124,C125,$M$6:M124,M125))</f>
        <v/>
      </c>
      <c r="Q125" s="27" t="str">
        <f aca="false">IF(OR($B125="",$C125="",$E125=""),"",IFERROR(CHOOSE(MATCH(INDEX('Section Master'!$H$5:$H$29,MATCH($C125,'Section Master'!$A$5:$A$29,0)),{"Single+Aggregate","Aggregate","Per payment","Excess over","None"},0),IF(O125&gt;INDEX('Section Master'!$J$5:$J$29,MATCH($C125,'Section Master'!$A$5:$A$29,0)),O125-P125,IF(E125&gt;INDEX('Section Master'!$I$5:$I$29,MATCH($C125,'Section Master'!$A$5:$A$29,0)),E125,0)),IF(O125&gt;INDEX('Section Master'!$J$5:$J$29,MATCH($C125,'Section Master'!$A$5:$A$29,0)),O125-P125,0),IF(E125&gt;INDEX('Section Master'!$I$5:$I$29,MATCH($C125,'Section Master'!$A$5:$A$29,0)),E125,0),MAX(0,O125-INDEX('Section Master'!$J$5:$J$29,MATCH($C125,'Section Master'!$A$5:$A$29,0)))-P125,E125),0))</f>
        <v/>
      </c>
      <c r="R125" s="28" t="str">
        <f aca="false">IF(Q125="","",ROUND(Q125*L125,0))</f>
        <v/>
      </c>
      <c r="T125" s="29" t="str">
        <f aca="false">IF(A125="","",IF(MONTH(A125)=3,DATE(YEAR(A125),4,30),DATE(YEAR(A125),MONTH(A125)+1,7)))</f>
        <v/>
      </c>
      <c r="U125" s="26" t="str">
        <f aca="false">IF(OR(R125="",F125=""),"",IF(R125=0,0,IF(F125&gt;T125,(YEAR(F125)-YEAR(A125))*12+MONTH(F125)-MONTH(A125)+1,0)))</f>
        <v/>
      </c>
      <c r="V125" s="30" t="str">
        <f aca="false">IF(U125="","",ROUND(R125*Summary!$C$7*U125,0))</f>
        <v/>
      </c>
      <c r="W125" s="21" t="str">
        <f aca="false">IF(OR($B125="",$C125="",$E125=""),"",IF(R125=0,"No TDS yet",IF(F125="",IF(Summary!$C$6&gt;T125,"Overdue","Pending"),IF(F125&gt;T125,"Deposited late","Deposited"))))</f>
        <v/>
      </c>
      <c r="X125" s="31" t="str">
        <f aca="false">IF(B125="","",IF(OR(ISNA(MATCH($B125,Deductees!$A$5:$A$304,0)),ISNA(MATCH($C125,'Section Master'!$A$5:$A$29,0)),E125=""),1,0))</f>
        <v/>
      </c>
    </row>
    <row r="126" customFormat="false" ht="15" hidden="false" customHeight="true" outlineLevel="0" collapsed="false">
      <c r="A126" s="32"/>
      <c r="B126" s="17"/>
      <c r="C126" s="17"/>
      <c r="D126" s="17"/>
      <c r="E126" s="33"/>
      <c r="F126" s="32"/>
      <c r="G126" s="17"/>
      <c r="H126" s="24" t="str">
        <f aca="false">IF($B126="","",IFERROR(INDEX(Deductees!$B$5:$B$304,MATCH($B126,Deductees!$A$5:$A$304,0))&amp;"",""))</f>
        <v/>
      </c>
      <c r="I126" s="24" t="str">
        <f aca="false">IF($B126="","",IFERROR(INDEX(Deductees!$C$5:$C$304,MATCH($B126,Deductees!$A$5:$A$304,0)),"Not in master"))</f>
        <v/>
      </c>
      <c r="J126" s="24" t="str">
        <f aca="false">IF($B126="","",IFERROR(INDEX(Deductees!$D$5:$D$304,MATCH($B126,Deductees!$A$5:$A$304,0)),"-"))</f>
        <v/>
      </c>
      <c r="K126" s="24" t="str">
        <f aca="false">IF($C126="","",IFERROR(INDEX('Section Master'!$C$5:$C$29,MATCH($C126,'Section Master'!$A$5:$A$29,0))&amp;" / "&amp;INDEX('Section Master'!$D$5:$D$29,MATCH($C126,'Section Master'!$A$5:$A$29,0)),"Code not found"))</f>
        <v/>
      </c>
      <c r="L126" s="25" t="str">
        <f aca="false">IF(OR($B126="",$C126="",$E126=""),"",IFERROR(IF(I126&lt;&gt;"Valid",MAX(INDEX('Section Master'!$F$5:$F$29,MATCH($C126,'Section Master'!$A$5:$A$29,0)),INDEX('Section Master'!$G$5:$G$29,MATCH($C126,'Section Master'!$A$5:$A$29,0))),IF(J126="Individual/HUF",INDEX('Section Master'!$E$5:$E$29,MATCH($C126,'Section Master'!$A$5:$A$29,0)),INDEX('Section Master'!$F$5:$F$29,MATCH($C126,'Section Master'!$A$5:$A$29,0)))),0))</f>
        <v/>
      </c>
      <c r="M126" s="26" t="str">
        <f aca="false">IF(A126="","",IF(MONTH(A126)&gt;=4,YEAR(A126),YEAR(A126)-1))</f>
        <v/>
      </c>
      <c r="N126" s="21" t="str">
        <f aca="false">IF(A126="","","Q"&amp;CHOOSE(MONTH(A126),4,4,4,1,1,1,2,2,2,3,3,3))</f>
        <v/>
      </c>
      <c r="O126" s="27" t="str">
        <f aca="false">IF(OR($B126="",$C126="",$E126=""),"",SUMIFS($E$6:E126,$B$6:B126,B126,$C$6:C126,C126,$M$6:M126,M126))</f>
        <v/>
      </c>
      <c r="P126" s="27" t="str">
        <f aca="false">IF(OR($B126="",$C126="",$E126=""),"",SUMIFS($Q$6:Q125,$B$6:B125,B126,$C$6:C125,C126,$M$6:M125,M126))</f>
        <v/>
      </c>
      <c r="Q126" s="27" t="str">
        <f aca="false">IF(OR($B126="",$C126="",$E126=""),"",IFERROR(CHOOSE(MATCH(INDEX('Section Master'!$H$5:$H$29,MATCH($C126,'Section Master'!$A$5:$A$29,0)),{"Single+Aggregate","Aggregate","Per payment","Excess over","None"},0),IF(O126&gt;INDEX('Section Master'!$J$5:$J$29,MATCH($C126,'Section Master'!$A$5:$A$29,0)),O126-P126,IF(E126&gt;INDEX('Section Master'!$I$5:$I$29,MATCH($C126,'Section Master'!$A$5:$A$29,0)),E126,0)),IF(O126&gt;INDEX('Section Master'!$J$5:$J$29,MATCH($C126,'Section Master'!$A$5:$A$29,0)),O126-P126,0),IF(E126&gt;INDEX('Section Master'!$I$5:$I$29,MATCH($C126,'Section Master'!$A$5:$A$29,0)),E126,0),MAX(0,O126-INDEX('Section Master'!$J$5:$J$29,MATCH($C126,'Section Master'!$A$5:$A$29,0)))-P126,E126),0))</f>
        <v/>
      </c>
      <c r="R126" s="28" t="str">
        <f aca="false">IF(Q126="","",ROUND(Q126*L126,0))</f>
        <v/>
      </c>
      <c r="T126" s="29" t="str">
        <f aca="false">IF(A126="","",IF(MONTH(A126)=3,DATE(YEAR(A126),4,30),DATE(YEAR(A126),MONTH(A126)+1,7)))</f>
        <v/>
      </c>
      <c r="U126" s="26" t="str">
        <f aca="false">IF(OR(R126="",F126=""),"",IF(R126=0,0,IF(F126&gt;T126,(YEAR(F126)-YEAR(A126))*12+MONTH(F126)-MONTH(A126)+1,0)))</f>
        <v/>
      </c>
      <c r="V126" s="30" t="str">
        <f aca="false">IF(U126="","",ROUND(R126*Summary!$C$7*U126,0))</f>
        <v/>
      </c>
      <c r="W126" s="21" t="str">
        <f aca="false">IF(OR($B126="",$C126="",$E126=""),"",IF(R126=0,"No TDS yet",IF(F126="",IF(Summary!$C$6&gt;T126,"Overdue","Pending"),IF(F126&gt;T126,"Deposited late","Deposited"))))</f>
        <v/>
      </c>
      <c r="X126" s="31" t="str">
        <f aca="false">IF(B126="","",IF(OR(ISNA(MATCH($B126,Deductees!$A$5:$A$304,0)),ISNA(MATCH($C126,'Section Master'!$A$5:$A$29,0)),E126=""),1,0))</f>
        <v/>
      </c>
    </row>
    <row r="127" customFormat="false" ht="15" hidden="false" customHeight="true" outlineLevel="0" collapsed="false">
      <c r="A127" s="32"/>
      <c r="B127" s="17"/>
      <c r="C127" s="17"/>
      <c r="D127" s="17"/>
      <c r="E127" s="33"/>
      <c r="F127" s="32"/>
      <c r="G127" s="17"/>
      <c r="H127" s="24" t="str">
        <f aca="false">IF($B127="","",IFERROR(INDEX(Deductees!$B$5:$B$304,MATCH($B127,Deductees!$A$5:$A$304,0))&amp;"",""))</f>
        <v/>
      </c>
      <c r="I127" s="24" t="str">
        <f aca="false">IF($B127="","",IFERROR(INDEX(Deductees!$C$5:$C$304,MATCH($B127,Deductees!$A$5:$A$304,0)),"Not in master"))</f>
        <v/>
      </c>
      <c r="J127" s="24" t="str">
        <f aca="false">IF($B127="","",IFERROR(INDEX(Deductees!$D$5:$D$304,MATCH($B127,Deductees!$A$5:$A$304,0)),"-"))</f>
        <v/>
      </c>
      <c r="K127" s="24" t="str">
        <f aca="false">IF($C127="","",IFERROR(INDEX('Section Master'!$C$5:$C$29,MATCH($C127,'Section Master'!$A$5:$A$29,0))&amp;" / "&amp;INDEX('Section Master'!$D$5:$D$29,MATCH($C127,'Section Master'!$A$5:$A$29,0)),"Code not found"))</f>
        <v/>
      </c>
      <c r="L127" s="25" t="str">
        <f aca="false">IF(OR($B127="",$C127="",$E127=""),"",IFERROR(IF(I127&lt;&gt;"Valid",MAX(INDEX('Section Master'!$F$5:$F$29,MATCH($C127,'Section Master'!$A$5:$A$29,0)),INDEX('Section Master'!$G$5:$G$29,MATCH($C127,'Section Master'!$A$5:$A$29,0))),IF(J127="Individual/HUF",INDEX('Section Master'!$E$5:$E$29,MATCH($C127,'Section Master'!$A$5:$A$29,0)),INDEX('Section Master'!$F$5:$F$29,MATCH($C127,'Section Master'!$A$5:$A$29,0)))),0))</f>
        <v/>
      </c>
      <c r="M127" s="26" t="str">
        <f aca="false">IF(A127="","",IF(MONTH(A127)&gt;=4,YEAR(A127),YEAR(A127)-1))</f>
        <v/>
      </c>
      <c r="N127" s="21" t="str">
        <f aca="false">IF(A127="","","Q"&amp;CHOOSE(MONTH(A127),4,4,4,1,1,1,2,2,2,3,3,3))</f>
        <v/>
      </c>
      <c r="O127" s="27" t="str">
        <f aca="false">IF(OR($B127="",$C127="",$E127=""),"",SUMIFS($E$6:E127,$B$6:B127,B127,$C$6:C127,C127,$M$6:M127,M127))</f>
        <v/>
      </c>
      <c r="P127" s="27" t="str">
        <f aca="false">IF(OR($B127="",$C127="",$E127=""),"",SUMIFS($Q$6:Q126,$B$6:B126,B127,$C$6:C126,C127,$M$6:M126,M127))</f>
        <v/>
      </c>
      <c r="Q127" s="27" t="str">
        <f aca="false">IF(OR($B127="",$C127="",$E127=""),"",IFERROR(CHOOSE(MATCH(INDEX('Section Master'!$H$5:$H$29,MATCH($C127,'Section Master'!$A$5:$A$29,0)),{"Single+Aggregate","Aggregate","Per payment","Excess over","None"},0),IF(O127&gt;INDEX('Section Master'!$J$5:$J$29,MATCH($C127,'Section Master'!$A$5:$A$29,0)),O127-P127,IF(E127&gt;INDEX('Section Master'!$I$5:$I$29,MATCH($C127,'Section Master'!$A$5:$A$29,0)),E127,0)),IF(O127&gt;INDEX('Section Master'!$J$5:$J$29,MATCH($C127,'Section Master'!$A$5:$A$29,0)),O127-P127,0),IF(E127&gt;INDEX('Section Master'!$I$5:$I$29,MATCH($C127,'Section Master'!$A$5:$A$29,0)),E127,0),MAX(0,O127-INDEX('Section Master'!$J$5:$J$29,MATCH($C127,'Section Master'!$A$5:$A$29,0)))-P127,E127),0))</f>
        <v/>
      </c>
      <c r="R127" s="28" t="str">
        <f aca="false">IF(Q127="","",ROUND(Q127*L127,0))</f>
        <v/>
      </c>
      <c r="T127" s="29" t="str">
        <f aca="false">IF(A127="","",IF(MONTH(A127)=3,DATE(YEAR(A127),4,30),DATE(YEAR(A127),MONTH(A127)+1,7)))</f>
        <v/>
      </c>
      <c r="U127" s="26" t="str">
        <f aca="false">IF(OR(R127="",F127=""),"",IF(R127=0,0,IF(F127&gt;T127,(YEAR(F127)-YEAR(A127))*12+MONTH(F127)-MONTH(A127)+1,0)))</f>
        <v/>
      </c>
      <c r="V127" s="30" t="str">
        <f aca="false">IF(U127="","",ROUND(R127*Summary!$C$7*U127,0))</f>
        <v/>
      </c>
      <c r="W127" s="21" t="str">
        <f aca="false">IF(OR($B127="",$C127="",$E127=""),"",IF(R127=0,"No TDS yet",IF(F127="",IF(Summary!$C$6&gt;T127,"Overdue","Pending"),IF(F127&gt;T127,"Deposited late","Deposited"))))</f>
        <v/>
      </c>
      <c r="X127" s="31" t="str">
        <f aca="false">IF(B127="","",IF(OR(ISNA(MATCH($B127,Deductees!$A$5:$A$304,0)),ISNA(MATCH($C127,'Section Master'!$A$5:$A$29,0)),E127=""),1,0))</f>
        <v/>
      </c>
    </row>
    <row r="128" customFormat="false" ht="15" hidden="false" customHeight="true" outlineLevel="0" collapsed="false">
      <c r="A128" s="32"/>
      <c r="B128" s="17"/>
      <c r="C128" s="17"/>
      <c r="D128" s="17"/>
      <c r="E128" s="33"/>
      <c r="F128" s="32"/>
      <c r="G128" s="17"/>
      <c r="H128" s="24" t="str">
        <f aca="false">IF($B128="","",IFERROR(INDEX(Deductees!$B$5:$B$304,MATCH($B128,Deductees!$A$5:$A$304,0))&amp;"",""))</f>
        <v/>
      </c>
      <c r="I128" s="24" t="str">
        <f aca="false">IF($B128="","",IFERROR(INDEX(Deductees!$C$5:$C$304,MATCH($B128,Deductees!$A$5:$A$304,0)),"Not in master"))</f>
        <v/>
      </c>
      <c r="J128" s="24" t="str">
        <f aca="false">IF($B128="","",IFERROR(INDEX(Deductees!$D$5:$D$304,MATCH($B128,Deductees!$A$5:$A$304,0)),"-"))</f>
        <v/>
      </c>
      <c r="K128" s="24" t="str">
        <f aca="false">IF($C128="","",IFERROR(INDEX('Section Master'!$C$5:$C$29,MATCH($C128,'Section Master'!$A$5:$A$29,0))&amp;" / "&amp;INDEX('Section Master'!$D$5:$D$29,MATCH($C128,'Section Master'!$A$5:$A$29,0)),"Code not found"))</f>
        <v/>
      </c>
      <c r="L128" s="25" t="str">
        <f aca="false">IF(OR($B128="",$C128="",$E128=""),"",IFERROR(IF(I128&lt;&gt;"Valid",MAX(INDEX('Section Master'!$F$5:$F$29,MATCH($C128,'Section Master'!$A$5:$A$29,0)),INDEX('Section Master'!$G$5:$G$29,MATCH($C128,'Section Master'!$A$5:$A$29,0))),IF(J128="Individual/HUF",INDEX('Section Master'!$E$5:$E$29,MATCH($C128,'Section Master'!$A$5:$A$29,0)),INDEX('Section Master'!$F$5:$F$29,MATCH($C128,'Section Master'!$A$5:$A$29,0)))),0))</f>
        <v/>
      </c>
      <c r="M128" s="26" t="str">
        <f aca="false">IF(A128="","",IF(MONTH(A128)&gt;=4,YEAR(A128),YEAR(A128)-1))</f>
        <v/>
      </c>
      <c r="N128" s="21" t="str">
        <f aca="false">IF(A128="","","Q"&amp;CHOOSE(MONTH(A128),4,4,4,1,1,1,2,2,2,3,3,3))</f>
        <v/>
      </c>
      <c r="O128" s="27" t="str">
        <f aca="false">IF(OR($B128="",$C128="",$E128=""),"",SUMIFS($E$6:E128,$B$6:B128,B128,$C$6:C128,C128,$M$6:M128,M128))</f>
        <v/>
      </c>
      <c r="P128" s="27" t="str">
        <f aca="false">IF(OR($B128="",$C128="",$E128=""),"",SUMIFS($Q$6:Q127,$B$6:B127,B128,$C$6:C127,C128,$M$6:M127,M128))</f>
        <v/>
      </c>
      <c r="Q128" s="27" t="str">
        <f aca="false">IF(OR($B128="",$C128="",$E128=""),"",IFERROR(CHOOSE(MATCH(INDEX('Section Master'!$H$5:$H$29,MATCH($C128,'Section Master'!$A$5:$A$29,0)),{"Single+Aggregate","Aggregate","Per payment","Excess over","None"},0),IF(O128&gt;INDEX('Section Master'!$J$5:$J$29,MATCH($C128,'Section Master'!$A$5:$A$29,0)),O128-P128,IF(E128&gt;INDEX('Section Master'!$I$5:$I$29,MATCH($C128,'Section Master'!$A$5:$A$29,0)),E128,0)),IF(O128&gt;INDEX('Section Master'!$J$5:$J$29,MATCH($C128,'Section Master'!$A$5:$A$29,0)),O128-P128,0),IF(E128&gt;INDEX('Section Master'!$I$5:$I$29,MATCH($C128,'Section Master'!$A$5:$A$29,0)),E128,0),MAX(0,O128-INDEX('Section Master'!$J$5:$J$29,MATCH($C128,'Section Master'!$A$5:$A$29,0)))-P128,E128),0))</f>
        <v/>
      </c>
      <c r="R128" s="28" t="str">
        <f aca="false">IF(Q128="","",ROUND(Q128*L128,0))</f>
        <v/>
      </c>
      <c r="T128" s="29" t="str">
        <f aca="false">IF(A128="","",IF(MONTH(A128)=3,DATE(YEAR(A128),4,30),DATE(YEAR(A128),MONTH(A128)+1,7)))</f>
        <v/>
      </c>
      <c r="U128" s="26" t="str">
        <f aca="false">IF(OR(R128="",F128=""),"",IF(R128=0,0,IF(F128&gt;T128,(YEAR(F128)-YEAR(A128))*12+MONTH(F128)-MONTH(A128)+1,0)))</f>
        <v/>
      </c>
      <c r="V128" s="30" t="str">
        <f aca="false">IF(U128="","",ROUND(R128*Summary!$C$7*U128,0))</f>
        <v/>
      </c>
      <c r="W128" s="21" t="str">
        <f aca="false">IF(OR($B128="",$C128="",$E128=""),"",IF(R128=0,"No TDS yet",IF(F128="",IF(Summary!$C$6&gt;T128,"Overdue","Pending"),IF(F128&gt;T128,"Deposited late","Deposited"))))</f>
        <v/>
      </c>
      <c r="X128" s="31" t="str">
        <f aca="false">IF(B128="","",IF(OR(ISNA(MATCH($B128,Deductees!$A$5:$A$304,0)),ISNA(MATCH($C128,'Section Master'!$A$5:$A$29,0)),E128=""),1,0))</f>
        <v/>
      </c>
    </row>
    <row r="129" customFormat="false" ht="15" hidden="false" customHeight="true" outlineLevel="0" collapsed="false">
      <c r="A129" s="32"/>
      <c r="B129" s="17"/>
      <c r="C129" s="17"/>
      <c r="D129" s="17"/>
      <c r="E129" s="33"/>
      <c r="F129" s="32"/>
      <c r="G129" s="17"/>
      <c r="H129" s="24" t="str">
        <f aca="false">IF($B129="","",IFERROR(INDEX(Deductees!$B$5:$B$304,MATCH($B129,Deductees!$A$5:$A$304,0))&amp;"",""))</f>
        <v/>
      </c>
      <c r="I129" s="24" t="str">
        <f aca="false">IF($B129="","",IFERROR(INDEX(Deductees!$C$5:$C$304,MATCH($B129,Deductees!$A$5:$A$304,0)),"Not in master"))</f>
        <v/>
      </c>
      <c r="J129" s="24" t="str">
        <f aca="false">IF($B129="","",IFERROR(INDEX(Deductees!$D$5:$D$304,MATCH($B129,Deductees!$A$5:$A$304,0)),"-"))</f>
        <v/>
      </c>
      <c r="K129" s="24" t="str">
        <f aca="false">IF($C129="","",IFERROR(INDEX('Section Master'!$C$5:$C$29,MATCH($C129,'Section Master'!$A$5:$A$29,0))&amp;" / "&amp;INDEX('Section Master'!$D$5:$D$29,MATCH($C129,'Section Master'!$A$5:$A$29,0)),"Code not found"))</f>
        <v/>
      </c>
      <c r="L129" s="25" t="str">
        <f aca="false">IF(OR($B129="",$C129="",$E129=""),"",IFERROR(IF(I129&lt;&gt;"Valid",MAX(INDEX('Section Master'!$F$5:$F$29,MATCH($C129,'Section Master'!$A$5:$A$29,0)),INDEX('Section Master'!$G$5:$G$29,MATCH($C129,'Section Master'!$A$5:$A$29,0))),IF(J129="Individual/HUF",INDEX('Section Master'!$E$5:$E$29,MATCH($C129,'Section Master'!$A$5:$A$29,0)),INDEX('Section Master'!$F$5:$F$29,MATCH($C129,'Section Master'!$A$5:$A$29,0)))),0))</f>
        <v/>
      </c>
      <c r="M129" s="26" t="str">
        <f aca="false">IF(A129="","",IF(MONTH(A129)&gt;=4,YEAR(A129),YEAR(A129)-1))</f>
        <v/>
      </c>
      <c r="N129" s="21" t="str">
        <f aca="false">IF(A129="","","Q"&amp;CHOOSE(MONTH(A129),4,4,4,1,1,1,2,2,2,3,3,3))</f>
        <v/>
      </c>
      <c r="O129" s="27" t="str">
        <f aca="false">IF(OR($B129="",$C129="",$E129=""),"",SUMIFS($E$6:E129,$B$6:B129,B129,$C$6:C129,C129,$M$6:M129,M129))</f>
        <v/>
      </c>
      <c r="P129" s="27" t="str">
        <f aca="false">IF(OR($B129="",$C129="",$E129=""),"",SUMIFS($Q$6:Q128,$B$6:B128,B129,$C$6:C128,C129,$M$6:M128,M129))</f>
        <v/>
      </c>
      <c r="Q129" s="27" t="str">
        <f aca="false">IF(OR($B129="",$C129="",$E129=""),"",IFERROR(CHOOSE(MATCH(INDEX('Section Master'!$H$5:$H$29,MATCH($C129,'Section Master'!$A$5:$A$29,0)),{"Single+Aggregate","Aggregate","Per payment","Excess over","None"},0),IF(O129&gt;INDEX('Section Master'!$J$5:$J$29,MATCH($C129,'Section Master'!$A$5:$A$29,0)),O129-P129,IF(E129&gt;INDEX('Section Master'!$I$5:$I$29,MATCH($C129,'Section Master'!$A$5:$A$29,0)),E129,0)),IF(O129&gt;INDEX('Section Master'!$J$5:$J$29,MATCH($C129,'Section Master'!$A$5:$A$29,0)),O129-P129,0),IF(E129&gt;INDEX('Section Master'!$I$5:$I$29,MATCH($C129,'Section Master'!$A$5:$A$29,0)),E129,0),MAX(0,O129-INDEX('Section Master'!$J$5:$J$29,MATCH($C129,'Section Master'!$A$5:$A$29,0)))-P129,E129),0))</f>
        <v/>
      </c>
      <c r="R129" s="28" t="str">
        <f aca="false">IF(Q129="","",ROUND(Q129*L129,0))</f>
        <v/>
      </c>
      <c r="T129" s="29" t="str">
        <f aca="false">IF(A129="","",IF(MONTH(A129)=3,DATE(YEAR(A129),4,30),DATE(YEAR(A129),MONTH(A129)+1,7)))</f>
        <v/>
      </c>
      <c r="U129" s="26" t="str">
        <f aca="false">IF(OR(R129="",F129=""),"",IF(R129=0,0,IF(F129&gt;T129,(YEAR(F129)-YEAR(A129))*12+MONTH(F129)-MONTH(A129)+1,0)))</f>
        <v/>
      </c>
      <c r="V129" s="30" t="str">
        <f aca="false">IF(U129="","",ROUND(R129*Summary!$C$7*U129,0))</f>
        <v/>
      </c>
      <c r="W129" s="21" t="str">
        <f aca="false">IF(OR($B129="",$C129="",$E129=""),"",IF(R129=0,"No TDS yet",IF(F129="",IF(Summary!$C$6&gt;T129,"Overdue","Pending"),IF(F129&gt;T129,"Deposited late","Deposited"))))</f>
        <v/>
      </c>
      <c r="X129" s="31" t="str">
        <f aca="false">IF(B129="","",IF(OR(ISNA(MATCH($B129,Deductees!$A$5:$A$304,0)),ISNA(MATCH($C129,'Section Master'!$A$5:$A$29,0)),E129=""),1,0))</f>
        <v/>
      </c>
    </row>
    <row r="130" customFormat="false" ht="15" hidden="false" customHeight="true" outlineLevel="0" collapsed="false">
      <c r="A130" s="32"/>
      <c r="B130" s="17"/>
      <c r="C130" s="17"/>
      <c r="D130" s="17"/>
      <c r="E130" s="33"/>
      <c r="F130" s="32"/>
      <c r="G130" s="17"/>
      <c r="H130" s="24" t="str">
        <f aca="false">IF($B130="","",IFERROR(INDEX(Deductees!$B$5:$B$304,MATCH($B130,Deductees!$A$5:$A$304,0))&amp;"",""))</f>
        <v/>
      </c>
      <c r="I130" s="24" t="str">
        <f aca="false">IF($B130="","",IFERROR(INDEX(Deductees!$C$5:$C$304,MATCH($B130,Deductees!$A$5:$A$304,0)),"Not in master"))</f>
        <v/>
      </c>
      <c r="J130" s="24" t="str">
        <f aca="false">IF($B130="","",IFERROR(INDEX(Deductees!$D$5:$D$304,MATCH($B130,Deductees!$A$5:$A$304,0)),"-"))</f>
        <v/>
      </c>
      <c r="K130" s="24" t="str">
        <f aca="false">IF($C130="","",IFERROR(INDEX('Section Master'!$C$5:$C$29,MATCH($C130,'Section Master'!$A$5:$A$29,0))&amp;" / "&amp;INDEX('Section Master'!$D$5:$D$29,MATCH($C130,'Section Master'!$A$5:$A$29,0)),"Code not found"))</f>
        <v/>
      </c>
      <c r="L130" s="25" t="str">
        <f aca="false">IF(OR($B130="",$C130="",$E130=""),"",IFERROR(IF(I130&lt;&gt;"Valid",MAX(INDEX('Section Master'!$F$5:$F$29,MATCH($C130,'Section Master'!$A$5:$A$29,0)),INDEX('Section Master'!$G$5:$G$29,MATCH($C130,'Section Master'!$A$5:$A$29,0))),IF(J130="Individual/HUF",INDEX('Section Master'!$E$5:$E$29,MATCH($C130,'Section Master'!$A$5:$A$29,0)),INDEX('Section Master'!$F$5:$F$29,MATCH($C130,'Section Master'!$A$5:$A$29,0)))),0))</f>
        <v/>
      </c>
      <c r="M130" s="26" t="str">
        <f aca="false">IF(A130="","",IF(MONTH(A130)&gt;=4,YEAR(A130),YEAR(A130)-1))</f>
        <v/>
      </c>
      <c r="N130" s="21" t="str">
        <f aca="false">IF(A130="","","Q"&amp;CHOOSE(MONTH(A130),4,4,4,1,1,1,2,2,2,3,3,3))</f>
        <v/>
      </c>
      <c r="O130" s="27" t="str">
        <f aca="false">IF(OR($B130="",$C130="",$E130=""),"",SUMIFS($E$6:E130,$B$6:B130,B130,$C$6:C130,C130,$M$6:M130,M130))</f>
        <v/>
      </c>
      <c r="P130" s="27" t="str">
        <f aca="false">IF(OR($B130="",$C130="",$E130=""),"",SUMIFS($Q$6:Q129,$B$6:B129,B130,$C$6:C129,C130,$M$6:M129,M130))</f>
        <v/>
      </c>
      <c r="Q130" s="27" t="str">
        <f aca="false">IF(OR($B130="",$C130="",$E130=""),"",IFERROR(CHOOSE(MATCH(INDEX('Section Master'!$H$5:$H$29,MATCH($C130,'Section Master'!$A$5:$A$29,0)),{"Single+Aggregate","Aggregate","Per payment","Excess over","None"},0),IF(O130&gt;INDEX('Section Master'!$J$5:$J$29,MATCH($C130,'Section Master'!$A$5:$A$29,0)),O130-P130,IF(E130&gt;INDEX('Section Master'!$I$5:$I$29,MATCH($C130,'Section Master'!$A$5:$A$29,0)),E130,0)),IF(O130&gt;INDEX('Section Master'!$J$5:$J$29,MATCH($C130,'Section Master'!$A$5:$A$29,0)),O130-P130,0),IF(E130&gt;INDEX('Section Master'!$I$5:$I$29,MATCH($C130,'Section Master'!$A$5:$A$29,0)),E130,0),MAX(0,O130-INDEX('Section Master'!$J$5:$J$29,MATCH($C130,'Section Master'!$A$5:$A$29,0)))-P130,E130),0))</f>
        <v/>
      </c>
      <c r="R130" s="28" t="str">
        <f aca="false">IF(Q130="","",ROUND(Q130*L130,0))</f>
        <v/>
      </c>
      <c r="T130" s="29" t="str">
        <f aca="false">IF(A130="","",IF(MONTH(A130)=3,DATE(YEAR(A130),4,30),DATE(YEAR(A130),MONTH(A130)+1,7)))</f>
        <v/>
      </c>
      <c r="U130" s="26" t="str">
        <f aca="false">IF(OR(R130="",F130=""),"",IF(R130=0,0,IF(F130&gt;T130,(YEAR(F130)-YEAR(A130))*12+MONTH(F130)-MONTH(A130)+1,0)))</f>
        <v/>
      </c>
      <c r="V130" s="30" t="str">
        <f aca="false">IF(U130="","",ROUND(R130*Summary!$C$7*U130,0))</f>
        <v/>
      </c>
      <c r="W130" s="21" t="str">
        <f aca="false">IF(OR($B130="",$C130="",$E130=""),"",IF(R130=0,"No TDS yet",IF(F130="",IF(Summary!$C$6&gt;T130,"Overdue","Pending"),IF(F130&gt;T130,"Deposited late","Deposited"))))</f>
        <v/>
      </c>
      <c r="X130" s="31" t="str">
        <f aca="false">IF(B130="","",IF(OR(ISNA(MATCH($B130,Deductees!$A$5:$A$304,0)),ISNA(MATCH($C130,'Section Master'!$A$5:$A$29,0)),E130=""),1,0))</f>
        <v/>
      </c>
    </row>
    <row r="131" customFormat="false" ht="15" hidden="false" customHeight="true" outlineLevel="0" collapsed="false">
      <c r="A131" s="32"/>
      <c r="B131" s="17"/>
      <c r="C131" s="17"/>
      <c r="D131" s="17"/>
      <c r="E131" s="33"/>
      <c r="F131" s="32"/>
      <c r="G131" s="17"/>
      <c r="H131" s="24" t="str">
        <f aca="false">IF($B131="","",IFERROR(INDEX(Deductees!$B$5:$B$304,MATCH($B131,Deductees!$A$5:$A$304,0))&amp;"",""))</f>
        <v/>
      </c>
      <c r="I131" s="24" t="str">
        <f aca="false">IF($B131="","",IFERROR(INDEX(Deductees!$C$5:$C$304,MATCH($B131,Deductees!$A$5:$A$304,0)),"Not in master"))</f>
        <v/>
      </c>
      <c r="J131" s="24" t="str">
        <f aca="false">IF($B131="","",IFERROR(INDEX(Deductees!$D$5:$D$304,MATCH($B131,Deductees!$A$5:$A$304,0)),"-"))</f>
        <v/>
      </c>
      <c r="K131" s="24" t="str">
        <f aca="false">IF($C131="","",IFERROR(INDEX('Section Master'!$C$5:$C$29,MATCH($C131,'Section Master'!$A$5:$A$29,0))&amp;" / "&amp;INDEX('Section Master'!$D$5:$D$29,MATCH($C131,'Section Master'!$A$5:$A$29,0)),"Code not found"))</f>
        <v/>
      </c>
      <c r="L131" s="25" t="str">
        <f aca="false">IF(OR($B131="",$C131="",$E131=""),"",IFERROR(IF(I131&lt;&gt;"Valid",MAX(INDEX('Section Master'!$F$5:$F$29,MATCH($C131,'Section Master'!$A$5:$A$29,0)),INDEX('Section Master'!$G$5:$G$29,MATCH($C131,'Section Master'!$A$5:$A$29,0))),IF(J131="Individual/HUF",INDEX('Section Master'!$E$5:$E$29,MATCH($C131,'Section Master'!$A$5:$A$29,0)),INDEX('Section Master'!$F$5:$F$29,MATCH($C131,'Section Master'!$A$5:$A$29,0)))),0))</f>
        <v/>
      </c>
      <c r="M131" s="26" t="str">
        <f aca="false">IF(A131="","",IF(MONTH(A131)&gt;=4,YEAR(A131),YEAR(A131)-1))</f>
        <v/>
      </c>
      <c r="N131" s="21" t="str">
        <f aca="false">IF(A131="","","Q"&amp;CHOOSE(MONTH(A131),4,4,4,1,1,1,2,2,2,3,3,3))</f>
        <v/>
      </c>
      <c r="O131" s="27" t="str">
        <f aca="false">IF(OR($B131="",$C131="",$E131=""),"",SUMIFS($E$6:E131,$B$6:B131,B131,$C$6:C131,C131,$M$6:M131,M131))</f>
        <v/>
      </c>
      <c r="P131" s="27" t="str">
        <f aca="false">IF(OR($B131="",$C131="",$E131=""),"",SUMIFS($Q$6:Q130,$B$6:B130,B131,$C$6:C130,C131,$M$6:M130,M131))</f>
        <v/>
      </c>
      <c r="Q131" s="27" t="str">
        <f aca="false">IF(OR($B131="",$C131="",$E131=""),"",IFERROR(CHOOSE(MATCH(INDEX('Section Master'!$H$5:$H$29,MATCH($C131,'Section Master'!$A$5:$A$29,0)),{"Single+Aggregate","Aggregate","Per payment","Excess over","None"},0),IF(O131&gt;INDEX('Section Master'!$J$5:$J$29,MATCH($C131,'Section Master'!$A$5:$A$29,0)),O131-P131,IF(E131&gt;INDEX('Section Master'!$I$5:$I$29,MATCH($C131,'Section Master'!$A$5:$A$29,0)),E131,0)),IF(O131&gt;INDEX('Section Master'!$J$5:$J$29,MATCH($C131,'Section Master'!$A$5:$A$29,0)),O131-P131,0),IF(E131&gt;INDEX('Section Master'!$I$5:$I$29,MATCH($C131,'Section Master'!$A$5:$A$29,0)),E131,0),MAX(0,O131-INDEX('Section Master'!$J$5:$J$29,MATCH($C131,'Section Master'!$A$5:$A$29,0)))-P131,E131),0))</f>
        <v/>
      </c>
      <c r="R131" s="28" t="str">
        <f aca="false">IF(Q131="","",ROUND(Q131*L131,0))</f>
        <v/>
      </c>
      <c r="T131" s="29" t="str">
        <f aca="false">IF(A131="","",IF(MONTH(A131)=3,DATE(YEAR(A131),4,30),DATE(YEAR(A131),MONTH(A131)+1,7)))</f>
        <v/>
      </c>
      <c r="U131" s="26" t="str">
        <f aca="false">IF(OR(R131="",F131=""),"",IF(R131=0,0,IF(F131&gt;T131,(YEAR(F131)-YEAR(A131))*12+MONTH(F131)-MONTH(A131)+1,0)))</f>
        <v/>
      </c>
      <c r="V131" s="30" t="str">
        <f aca="false">IF(U131="","",ROUND(R131*Summary!$C$7*U131,0))</f>
        <v/>
      </c>
      <c r="W131" s="21" t="str">
        <f aca="false">IF(OR($B131="",$C131="",$E131=""),"",IF(R131=0,"No TDS yet",IF(F131="",IF(Summary!$C$6&gt;T131,"Overdue","Pending"),IF(F131&gt;T131,"Deposited late","Deposited"))))</f>
        <v/>
      </c>
      <c r="X131" s="31" t="str">
        <f aca="false">IF(B131="","",IF(OR(ISNA(MATCH($B131,Deductees!$A$5:$A$304,0)),ISNA(MATCH($C131,'Section Master'!$A$5:$A$29,0)),E131=""),1,0))</f>
        <v/>
      </c>
    </row>
    <row r="132" customFormat="false" ht="15" hidden="false" customHeight="true" outlineLevel="0" collapsed="false">
      <c r="A132" s="32"/>
      <c r="B132" s="17"/>
      <c r="C132" s="17"/>
      <c r="D132" s="17"/>
      <c r="E132" s="33"/>
      <c r="F132" s="32"/>
      <c r="G132" s="17"/>
      <c r="H132" s="24" t="str">
        <f aca="false">IF($B132="","",IFERROR(INDEX(Deductees!$B$5:$B$304,MATCH($B132,Deductees!$A$5:$A$304,0))&amp;"",""))</f>
        <v/>
      </c>
      <c r="I132" s="24" t="str">
        <f aca="false">IF($B132="","",IFERROR(INDEX(Deductees!$C$5:$C$304,MATCH($B132,Deductees!$A$5:$A$304,0)),"Not in master"))</f>
        <v/>
      </c>
      <c r="J132" s="24" t="str">
        <f aca="false">IF($B132="","",IFERROR(INDEX(Deductees!$D$5:$D$304,MATCH($B132,Deductees!$A$5:$A$304,0)),"-"))</f>
        <v/>
      </c>
      <c r="K132" s="24" t="str">
        <f aca="false">IF($C132="","",IFERROR(INDEX('Section Master'!$C$5:$C$29,MATCH($C132,'Section Master'!$A$5:$A$29,0))&amp;" / "&amp;INDEX('Section Master'!$D$5:$D$29,MATCH($C132,'Section Master'!$A$5:$A$29,0)),"Code not found"))</f>
        <v/>
      </c>
      <c r="L132" s="25" t="str">
        <f aca="false">IF(OR($B132="",$C132="",$E132=""),"",IFERROR(IF(I132&lt;&gt;"Valid",MAX(INDEX('Section Master'!$F$5:$F$29,MATCH($C132,'Section Master'!$A$5:$A$29,0)),INDEX('Section Master'!$G$5:$G$29,MATCH($C132,'Section Master'!$A$5:$A$29,0))),IF(J132="Individual/HUF",INDEX('Section Master'!$E$5:$E$29,MATCH($C132,'Section Master'!$A$5:$A$29,0)),INDEX('Section Master'!$F$5:$F$29,MATCH($C132,'Section Master'!$A$5:$A$29,0)))),0))</f>
        <v/>
      </c>
      <c r="M132" s="26" t="str">
        <f aca="false">IF(A132="","",IF(MONTH(A132)&gt;=4,YEAR(A132),YEAR(A132)-1))</f>
        <v/>
      </c>
      <c r="N132" s="21" t="str">
        <f aca="false">IF(A132="","","Q"&amp;CHOOSE(MONTH(A132),4,4,4,1,1,1,2,2,2,3,3,3))</f>
        <v/>
      </c>
      <c r="O132" s="27" t="str">
        <f aca="false">IF(OR($B132="",$C132="",$E132=""),"",SUMIFS($E$6:E132,$B$6:B132,B132,$C$6:C132,C132,$M$6:M132,M132))</f>
        <v/>
      </c>
      <c r="P132" s="27" t="str">
        <f aca="false">IF(OR($B132="",$C132="",$E132=""),"",SUMIFS($Q$6:Q131,$B$6:B131,B132,$C$6:C131,C132,$M$6:M131,M132))</f>
        <v/>
      </c>
      <c r="Q132" s="27" t="str">
        <f aca="false">IF(OR($B132="",$C132="",$E132=""),"",IFERROR(CHOOSE(MATCH(INDEX('Section Master'!$H$5:$H$29,MATCH($C132,'Section Master'!$A$5:$A$29,0)),{"Single+Aggregate","Aggregate","Per payment","Excess over","None"},0),IF(O132&gt;INDEX('Section Master'!$J$5:$J$29,MATCH($C132,'Section Master'!$A$5:$A$29,0)),O132-P132,IF(E132&gt;INDEX('Section Master'!$I$5:$I$29,MATCH($C132,'Section Master'!$A$5:$A$29,0)),E132,0)),IF(O132&gt;INDEX('Section Master'!$J$5:$J$29,MATCH($C132,'Section Master'!$A$5:$A$29,0)),O132-P132,0),IF(E132&gt;INDEX('Section Master'!$I$5:$I$29,MATCH($C132,'Section Master'!$A$5:$A$29,0)),E132,0),MAX(0,O132-INDEX('Section Master'!$J$5:$J$29,MATCH($C132,'Section Master'!$A$5:$A$29,0)))-P132,E132),0))</f>
        <v/>
      </c>
      <c r="R132" s="28" t="str">
        <f aca="false">IF(Q132="","",ROUND(Q132*L132,0))</f>
        <v/>
      </c>
      <c r="T132" s="29" t="str">
        <f aca="false">IF(A132="","",IF(MONTH(A132)=3,DATE(YEAR(A132),4,30),DATE(YEAR(A132),MONTH(A132)+1,7)))</f>
        <v/>
      </c>
      <c r="U132" s="26" t="str">
        <f aca="false">IF(OR(R132="",F132=""),"",IF(R132=0,0,IF(F132&gt;T132,(YEAR(F132)-YEAR(A132))*12+MONTH(F132)-MONTH(A132)+1,0)))</f>
        <v/>
      </c>
      <c r="V132" s="30" t="str">
        <f aca="false">IF(U132="","",ROUND(R132*Summary!$C$7*U132,0))</f>
        <v/>
      </c>
      <c r="W132" s="21" t="str">
        <f aca="false">IF(OR($B132="",$C132="",$E132=""),"",IF(R132=0,"No TDS yet",IF(F132="",IF(Summary!$C$6&gt;T132,"Overdue","Pending"),IF(F132&gt;T132,"Deposited late","Deposited"))))</f>
        <v/>
      </c>
      <c r="X132" s="31" t="str">
        <f aca="false">IF(B132="","",IF(OR(ISNA(MATCH($B132,Deductees!$A$5:$A$304,0)),ISNA(MATCH($C132,'Section Master'!$A$5:$A$29,0)),E132=""),1,0))</f>
        <v/>
      </c>
    </row>
    <row r="133" customFormat="false" ht="15" hidden="false" customHeight="true" outlineLevel="0" collapsed="false">
      <c r="A133" s="32"/>
      <c r="B133" s="17"/>
      <c r="C133" s="17"/>
      <c r="D133" s="17"/>
      <c r="E133" s="33"/>
      <c r="F133" s="32"/>
      <c r="G133" s="17"/>
      <c r="H133" s="24" t="str">
        <f aca="false">IF($B133="","",IFERROR(INDEX(Deductees!$B$5:$B$304,MATCH($B133,Deductees!$A$5:$A$304,0))&amp;"",""))</f>
        <v/>
      </c>
      <c r="I133" s="24" t="str">
        <f aca="false">IF($B133="","",IFERROR(INDEX(Deductees!$C$5:$C$304,MATCH($B133,Deductees!$A$5:$A$304,0)),"Not in master"))</f>
        <v/>
      </c>
      <c r="J133" s="24" t="str">
        <f aca="false">IF($B133="","",IFERROR(INDEX(Deductees!$D$5:$D$304,MATCH($B133,Deductees!$A$5:$A$304,0)),"-"))</f>
        <v/>
      </c>
      <c r="K133" s="24" t="str">
        <f aca="false">IF($C133="","",IFERROR(INDEX('Section Master'!$C$5:$C$29,MATCH($C133,'Section Master'!$A$5:$A$29,0))&amp;" / "&amp;INDEX('Section Master'!$D$5:$D$29,MATCH($C133,'Section Master'!$A$5:$A$29,0)),"Code not found"))</f>
        <v/>
      </c>
      <c r="L133" s="25" t="str">
        <f aca="false">IF(OR($B133="",$C133="",$E133=""),"",IFERROR(IF(I133&lt;&gt;"Valid",MAX(INDEX('Section Master'!$F$5:$F$29,MATCH($C133,'Section Master'!$A$5:$A$29,0)),INDEX('Section Master'!$G$5:$G$29,MATCH($C133,'Section Master'!$A$5:$A$29,0))),IF(J133="Individual/HUF",INDEX('Section Master'!$E$5:$E$29,MATCH($C133,'Section Master'!$A$5:$A$29,0)),INDEX('Section Master'!$F$5:$F$29,MATCH($C133,'Section Master'!$A$5:$A$29,0)))),0))</f>
        <v/>
      </c>
      <c r="M133" s="26" t="str">
        <f aca="false">IF(A133="","",IF(MONTH(A133)&gt;=4,YEAR(A133),YEAR(A133)-1))</f>
        <v/>
      </c>
      <c r="N133" s="21" t="str">
        <f aca="false">IF(A133="","","Q"&amp;CHOOSE(MONTH(A133),4,4,4,1,1,1,2,2,2,3,3,3))</f>
        <v/>
      </c>
      <c r="O133" s="27" t="str">
        <f aca="false">IF(OR($B133="",$C133="",$E133=""),"",SUMIFS($E$6:E133,$B$6:B133,B133,$C$6:C133,C133,$M$6:M133,M133))</f>
        <v/>
      </c>
      <c r="P133" s="27" t="str">
        <f aca="false">IF(OR($B133="",$C133="",$E133=""),"",SUMIFS($Q$6:Q132,$B$6:B132,B133,$C$6:C132,C133,$M$6:M132,M133))</f>
        <v/>
      </c>
      <c r="Q133" s="27" t="str">
        <f aca="false">IF(OR($B133="",$C133="",$E133=""),"",IFERROR(CHOOSE(MATCH(INDEX('Section Master'!$H$5:$H$29,MATCH($C133,'Section Master'!$A$5:$A$29,0)),{"Single+Aggregate","Aggregate","Per payment","Excess over","None"},0),IF(O133&gt;INDEX('Section Master'!$J$5:$J$29,MATCH($C133,'Section Master'!$A$5:$A$29,0)),O133-P133,IF(E133&gt;INDEX('Section Master'!$I$5:$I$29,MATCH($C133,'Section Master'!$A$5:$A$29,0)),E133,0)),IF(O133&gt;INDEX('Section Master'!$J$5:$J$29,MATCH($C133,'Section Master'!$A$5:$A$29,0)),O133-P133,0),IF(E133&gt;INDEX('Section Master'!$I$5:$I$29,MATCH($C133,'Section Master'!$A$5:$A$29,0)),E133,0),MAX(0,O133-INDEX('Section Master'!$J$5:$J$29,MATCH($C133,'Section Master'!$A$5:$A$29,0)))-P133,E133),0))</f>
        <v/>
      </c>
      <c r="R133" s="28" t="str">
        <f aca="false">IF(Q133="","",ROUND(Q133*L133,0))</f>
        <v/>
      </c>
      <c r="T133" s="29" t="str">
        <f aca="false">IF(A133="","",IF(MONTH(A133)=3,DATE(YEAR(A133),4,30),DATE(YEAR(A133),MONTH(A133)+1,7)))</f>
        <v/>
      </c>
      <c r="U133" s="26" t="str">
        <f aca="false">IF(OR(R133="",F133=""),"",IF(R133=0,0,IF(F133&gt;T133,(YEAR(F133)-YEAR(A133))*12+MONTH(F133)-MONTH(A133)+1,0)))</f>
        <v/>
      </c>
      <c r="V133" s="30" t="str">
        <f aca="false">IF(U133="","",ROUND(R133*Summary!$C$7*U133,0))</f>
        <v/>
      </c>
      <c r="W133" s="21" t="str">
        <f aca="false">IF(OR($B133="",$C133="",$E133=""),"",IF(R133=0,"No TDS yet",IF(F133="",IF(Summary!$C$6&gt;T133,"Overdue","Pending"),IF(F133&gt;T133,"Deposited late","Deposited"))))</f>
        <v/>
      </c>
      <c r="X133" s="31" t="str">
        <f aca="false">IF(B133="","",IF(OR(ISNA(MATCH($B133,Deductees!$A$5:$A$304,0)),ISNA(MATCH($C133,'Section Master'!$A$5:$A$29,0)),E133=""),1,0))</f>
        <v/>
      </c>
    </row>
    <row r="134" customFormat="false" ht="15" hidden="false" customHeight="true" outlineLevel="0" collapsed="false">
      <c r="A134" s="32"/>
      <c r="B134" s="17"/>
      <c r="C134" s="17"/>
      <c r="D134" s="17"/>
      <c r="E134" s="33"/>
      <c r="F134" s="32"/>
      <c r="G134" s="17"/>
      <c r="H134" s="24" t="str">
        <f aca="false">IF($B134="","",IFERROR(INDEX(Deductees!$B$5:$B$304,MATCH($B134,Deductees!$A$5:$A$304,0))&amp;"",""))</f>
        <v/>
      </c>
      <c r="I134" s="24" t="str">
        <f aca="false">IF($B134="","",IFERROR(INDEX(Deductees!$C$5:$C$304,MATCH($B134,Deductees!$A$5:$A$304,0)),"Not in master"))</f>
        <v/>
      </c>
      <c r="J134" s="24" t="str">
        <f aca="false">IF($B134="","",IFERROR(INDEX(Deductees!$D$5:$D$304,MATCH($B134,Deductees!$A$5:$A$304,0)),"-"))</f>
        <v/>
      </c>
      <c r="K134" s="24" t="str">
        <f aca="false">IF($C134="","",IFERROR(INDEX('Section Master'!$C$5:$C$29,MATCH($C134,'Section Master'!$A$5:$A$29,0))&amp;" / "&amp;INDEX('Section Master'!$D$5:$D$29,MATCH($C134,'Section Master'!$A$5:$A$29,0)),"Code not found"))</f>
        <v/>
      </c>
      <c r="L134" s="25" t="str">
        <f aca="false">IF(OR($B134="",$C134="",$E134=""),"",IFERROR(IF(I134&lt;&gt;"Valid",MAX(INDEX('Section Master'!$F$5:$F$29,MATCH($C134,'Section Master'!$A$5:$A$29,0)),INDEX('Section Master'!$G$5:$G$29,MATCH($C134,'Section Master'!$A$5:$A$29,0))),IF(J134="Individual/HUF",INDEX('Section Master'!$E$5:$E$29,MATCH($C134,'Section Master'!$A$5:$A$29,0)),INDEX('Section Master'!$F$5:$F$29,MATCH($C134,'Section Master'!$A$5:$A$29,0)))),0))</f>
        <v/>
      </c>
      <c r="M134" s="26" t="str">
        <f aca="false">IF(A134="","",IF(MONTH(A134)&gt;=4,YEAR(A134),YEAR(A134)-1))</f>
        <v/>
      </c>
      <c r="N134" s="21" t="str">
        <f aca="false">IF(A134="","","Q"&amp;CHOOSE(MONTH(A134),4,4,4,1,1,1,2,2,2,3,3,3))</f>
        <v/>
      </c>
      <c r="O134" s="27" t="str">
        <f aca="false">IF(OR($B134="",$C134="",$E134=""),"",SUMIFS($E$6:E134,$B$6:B134,B134,$C$6:C134,C134,$M$6:M134,M134))</f>
        <v/>
      </c>
      <c r="P134" s="27" t="str">
        <f aca="false">IF(OR($B134="",$C134="",$E134=""),"",SUMIFS($Q$6:Q133,$B$6:B133,B134,$C$6:C133,C134,$M$6:M133,M134))</f>
        <v/>
      </c>
      <c r="Q134" s="27" t="str">
        <f aca="false">IF(OR($B134="",$C134="",$E134=""),"",IFERROR(CHOOSE(MATCH(INDEX('Section Master'!$H$5:$H$29,MATCH($C134,'Section Master'!$A$5:$A$29,0)),{"Single+Aggregate","Aggregate","Per payment","Excess over","None"},0),IF(O134&gt;INDEX('Section Master'!$J$5:$J$29,MATCH($C134,'Section Master'!$A$5:$A$29,0)),O134-P134,IF(E134&gt;INDEX('Section Master'!$I$5:$I$29,MATCH($C134,'Section Master'!$A$5:$A$29,0)),E134,0)),IF(O134&gt;INDEX('Section Master'!$J$5:$J$29,MATCH($C134,'Section Master'!$A$5:$A$29,0)),O134-P134,0),IF(E134&gt;INDEX('Section Master'!$I$5:$I$29,MATCH($C134,'Section Master'!$A$5:$A$29,0)),E134,0),MAX(0,O134-INDEX('Section Master'!$J$5:$J$29,MATCH($C134,'Section Master'!$A$5:$A$29,0)))-P134,E134),0))</f>
        <v/>
      </c>
      <c r="R134" s="28" t="str">
        <f aca="false">IF(Q134="","",ROUND(Q134*L134,0))</f>
        <v/>
      </c>
      <c r="T134" s="29" t="str">
        <f aca="false">IF(A134="","",IF(MONTH(A134)=3,DATE(YEAR(A134),4,30),DATE(YEAR(A134),MONTH(A134)+1,7)))</f>
        <v/>
      </c>
      <c r="U134" s="26" t="str">
        <f aca="false">IF(OR(R134="",F134=""),"",IF(R134=0,0,IF(F134&gt;T134,(YEAR(F134)-YEAR(A134))*12+MONTH(F134)-MONTH(A134)+1,0)))</f>
        <v/>
      </c>
      <c r="V134" s="30" t="str">
        <f aca="false">IF(U134="","",ROUND(R134*Summary!$C$7*U134,0))</f>
        <v/>
      </c>
      <c r="W134" s="21" t="str">
        <f aca="false">IF(OR($B134="",$C134="",$E134=""),"",IF(R134=0,"No TDS yet",IF(F134="",IF(Summary!$C$6&gt;T134,"Overdue","Pending"),IF(F134&gt;T134,"Deposited late","Deposited"))))</f>
        <v/>
      </c>
      <c r="X134" s="31" t="str">
        <f aca="false">IF(B134="","",IF(OR(ISNA(MATCH($B134,Deductees!$A$5:$A$304,0)),ISNA(MATCH($C134,'Section Master'!$A$5:$A$29,0)),E134=""),1,0))</f>
        <v/>
      </c>
    </row>
    <row r="135" customFormat="false" ht="15" hidden="false" customHeight="true" outlineLevel="0" collapsed="false">
      <c r="A135" s="32"/>
      <c r="B135" s="17"/>
      <c r="C135" s="17"/>
      <c r="D135" s="17"/>
      <c r="E135" s="33"/>
      <c r="F135" s="32"/>
      <c r="G135" s="17"/>
      <c r="H135" s="24" t="str">
        <f aca="false">IF($B135="","",IFERROR(INDEX(Deductees!$B$5:$B$304,MATCH($B135,Deductees!$A$5:$A$304,0))&amp;"",""))</f>
        <v/>
      </c>
      <c r="I135" s="24" t="str">
        <f aca="false">IF($B135="","",IFERROR(INDEX(Deductees!$C$5:$C$304,MATCH($B135,Deductees!$A$5:$A$304,0)),"Not in master"))</f>
        <v/>
      </c>
      <c r="J135" s="24" t="str">
        <f aca="false">IF($B135="","",IFERROR(INDEX(Deductees!$D$5:$D$304,MATCH($B135,Deductees!$A$5:$A$304,0)),"-"))</f>
        <v/>
      </c>
      <c r="K135" s="24" t="str">
        <f aca="false">IF($C135="","",IFERROR(INDEX('Section Master'!$C$5:$C$29,MATCH($C135,'Section Master'!$A$5:$A$29,0))&amp;" / "&amp;INDEX('Section Master'!$D$5:$D$29,MATCH($C135,'Section Master'!$A$5:$A$29,0)),"Code not found"))</f>
        <v/>
      </c>
      <c r="L135" s="25" t="str">
        <f aca="false">IF(OR($B135="",$C135="",$E135=""),"",IFERROR(IF(I135&lt;&gt;"Valid",MAX(INDEX('Section Master'!$F$5:$F$29,MATCH($C135,'Section Master'!$A$5:$A$29,0)),INDEX('Section Master'!$G$5:$G$29,MATCH($C135,'Section Master'!$A$5:$A$29,0))),IF(J135="Individual/HUF",INDEX('Section Master'!$E$5:$E$29,MATCH($C135,'Section Master'!$A$5:$A$29,0)),INDEX('Section Master'!$F$5:$F$29,MATCH($C135,'Section Master'!$A$5:$A$29,0)))),0))</f>
        <v/>
      </c>
      <c r="M135" s="26" t="str">
        <f aca="false">IF(A135="","",IF(MONTH(A135)&gt;=4,YEAR(A135),YEAR(A135)-1))</f>
        <v/>
      </c>
      <c r="N135" s="21" t="str">
        <f aca="false">IF(A135="","","Q"&amp;CHOOSE(MONTH(A135),4,4,4,1,1,1,2,2,2,3,3,3))</f>
        <v/>
      </c>
      <c r="O135" s="27" t="str">
        <f aca="false">IF(OR($B135="",$C135="",$E135=""),"",SUMIFS($E$6:E135,$B$6:B135,B135,$C$6:C135,C135,$M$6:M135,M135))</f>
        <v/>
      </c>
      <c r="P135" s="27" t="str">
        <f aca="false">IF(OR($B135="",$C135="",$E135=""),"",SUMIFS($Q$6:Q134,$B$6:B134,B135,$C$6:C134,C135,$M$6:M134,M135))</f>
        <v/>
      </c>
      <c r="Q135" s="27" t="str">
        <f aca="false">IF(OR($B135="",$C135="",$E135=""),"",IFERROR(CHOOSE(MATCH(INDEX('Section Master'!$H$5:$H$29,MATCH($C135,'Section Master'!$A$5:$A$29,0)),{"Single+Aggregate","Aggregate","Per payment","Excess over","None"},0),IF(O135&gt;INDEX('Section Master'!$J$5:$J$29,MATCH($C135,'Section Master'!$A$5:$A$29,0)),O135-P135,IF(E135&gt;INDEX('Section Master'!$I$5:$I$29,MATCH($C135,'Section Master'!$A$5:$A$29,0)),E135,0)),IF(O135&gt;INDEX('Section Master'!$J$5:$J$29,MATCH($C135,'Section Master'!$A$5:$A$29,0)),O135-P135,0),IF(E135&gt;INDEX('Section Master'!$I$5:$I$29,MATCH($C135,'Section Master'!$A$5:$A$29,0)),E135,0),MAX(0,O135-INDEX('Section Master'!$J$5:$J$29,MATCH($C135,'Section Master'!$A$5:$A$29,0)))-P135,E135),0))</f>
        <v/>
      </c>
      <c r="R135" s="28" t="str">
        <f aca="false">IF(Q135="","",ROUND(Q135*L135,0))</f>
        <v/>
      </c>
      <c r="T135" s="29" t="str">
        <f aca="false">IF(A135="","",IF(MONTH(A135)=3,DATE(YEAR(A135),4,30),DATE(YEAR(A135),MONTH(A135)+1,7)))</f>
        <v/>
      </c>
      <c r="U135" s="26" t="str">
        <f aca="false">IF(OR(R135="",F135=""),"",IF(R135=0,0,IF(F135&gt;T135,(YEAR(F135)-YEAR(A135))*12+MONTH(F135)-MONTH(A135)+1,0)))</f>
        <v/>
      </c>
      <c r="V135" s="30" t="str">
        <f aca="false">IF(U135="","",ROUND(R135*Summary!$C$7*U135,0))</f>
        <v/>
      </c>
      <c r="W135" s="21" t="str">
        <f aca="false">IF(OR($B135="",$C135="",$E135=""),"",IF(R135=0,"No TDS yet",IF(F135="",IF(Summary!$C$6&gt;T135,"Overdue","Pending"),IF(F135&gt;T135,"Deposited late","Deposited"))))</f>
        <v/>
      </c>
      <c r="X135" s="31" t="str">
        <f aca="false">IF(B135="","",IF(OR(ISNA(MATCH($B135,Deductees!$A$5:$A$304,0)),ISNA(MATCH($C135,'Section Master'!$A$5:$A$29,0)),E135=""),1,0))</f>
        <v/>
      </c>
    </row>
    <row r="136" customFormat="false" ht="15" hidden="false" customHeight="true" outlineLevel="0" collapsed="false">
      <c r="A136" s="32"/>
      <c r="B136" s="17"/>
      <c r="C136" s="17"/>
      <c r="D136" s="17"/>
      <c r="E136" s="33"/>
      <c r="F136" s="32"/>
      <c r="G136" s="17"/>
      <c r="H136" s="24" t="str">
        <f aca="false">IF($B136="","",IFERROR(INDEX(Deductees!$B$5:$B$304,MATCH($B136,Deductees!$A$5:$A$304,0))&amp;"",""))</f>
        <v/>
      </c>
      <c r="I136" s="24" t="str">
        <f aca="false">IF($B136="","",IFERROR(INDEX(Deductees!$C$5:$C$304,MATCH($B136,Deductees!$A$5:$A$304,0)),"Not in master"))</f>
        <v/>
      </c>
      <c r="J136" s="24" t="str">
        <f aca="false">IF($B136="","",IFERROR(INDEX(Deductees!$D$5:$D$304,MATCH($B136,Deductees!$A$5:$A$304,0)),"-"))</f>
        <v/>
      </c>
      <c r="K136" s="24" t="str">
        <f aca="false">IF($C136="","",IFERROR(INDEX('Section Master'!$C$5:$C$29,MATCH($C136,'Section Master'!$A$5:$A$29,0))&amp;" / "&amp;INDEX('Section Master'!$D$5:$D$29,MATCH($C136,'Section Master'!$A$5:$A$29,0)),"Code not found"))</f>
        <v/>
      </c>
      <c r="L136" s="25" t="str">
        <f aca="false">IF(OR($B136="",$C136="",$E136=""),"",IFERROR(IF(I136&lt;&gt;"Valid",MAX(INDEX('Section Master'!$F$5:$F$29,MATCH($C136,'Section Master'!$A$5:$A$29,0)),INDEX('Section Master'!$G$5:$G$29,MATCH($C136,'Section Master'!$A$5:$A$29,0))),IF(J136="Individual/HUF",INDEX('Section Master'!$E$5:$E$29,MATCH($C136,'Section Master'!$A$5:$A$29,0)),INDEX('Section Master'!$F$5:$F$29,MATCH($C136,'Section Master'!$A$5:$A$29,0)))),0))</f>
        <v/>
      </c>
      <c r="M136" s="26" t="str">
        <f aca="false">IF(A136="","",IF(MONTH(A136)&gt;=4,YEAR(A136),YEAR(A136)-1))</f>
        <v/>
      </c>
      <c r="N136" s="21" t="str">
        <f aca="false">IF(A136="","","Q"&amp;CHOOSE(MONTH(A136),4,4,4,1,1,1,2,2,2,3,3,3))</f>
        <v/>
      </c>
      <c r="O136" s="27" t="str">
        <f aca="false">IF(OR($B136="",$C136="",$E136=""),"",SUMIFS($E$6:E136,$B$6:B136,B136,$C$6:C136,C136,$M$6:M136,M136))</f>
        <v/>
      </c>
      <c r="P136" s="27" t="str">
        <f aca="false">IF(OR($B136="",$C136="",$E136=""),"",SUMIFS($Q$6:Q135,$B$6:B135,B136,$C$6:C135,C136,$M$6:M135,M136))</f>
        <v/>
      </c>
      <c r="Q136" s="27" t="str">
        <f aca="false">IF(OR($B136="",$C136="",$E136=""),"",IFERROR(CHOOSE(MATCH(INDEX('Section Master'!$H$5:$H$29,MATCH($C136,'Section Master'!$A$5:$A$29,0)),{"Single+Aggregate","Aggregate","Per payment","Excess over","None"},0),IF(O136&gt;INDEX('Section Master'!$J$5:$J$29,MATCH($C136,'Section Master'!$A$5:$A$29,0)),O136-P136,IF(E136&gt;INDEX('Section Master'!$I$5:$I$29,MATCH($C136,'Section Master'!$A$5:$A$29,0)),E136,0)),IF(O136&gt;INDEX('Section Master'!$J$5:$J$29,MATCH($C136,'Section Master'!$A$5:$A$29,0)),O136-P136,0),IF(E136&gt;INDEX('Section Master'!$I$5:$I$29,MATCH($C136,'Section Master'!$A$5:$A$29,0)),E136,0),MAX(0,O136-INDEX('Section Master'!$J$5:$J$29,MATCH($C136,'Section Master'!$A$5:$A$29,0)))-P136,E136),0))</f>
        <v/>
      </c>
      <c r="R136" s="28" t="str">
        <f aca="false">IF(Q136="","",ROUND(Q136*L136,0))</f>
        <v/>
      </c>
      <c r="T136" s="29" t="str">
        <f aca="false">IF(A136="","",IF(MONTH(A136)=3,DATE(YEAR(A136),4,30),DATE(YEAR(A136),MONTH(A136)+1,7)))</f>
        <v/>
      </c>
      <c r="U136" s="26" t="str">
        <f aca="false">IF(OR(R136="",F136=""),"",IF(R136=0,0,IF(F136&gt;T136,(YEAR(F136)-YEAR(A136))*12+MONTH(F136)-MONTH(A136)+1,0)))</f>
        <v/>
      </c>
      <c r="V136" s="30" t="str">
        <f aca="false">IF(U136="","",ROUND(R136*Summary!$C$7*U136,0))</f>
        <v/>
      </c>
      <c r="W136" s="21" t="str">
        <f aca="false">IF(OR($B136="",$C136="",$E136=""),"",IF(R136=0,"No TDS yet",IF(F136="",IF(Summary!$C$6&gt;T136,"Overdue","Pending"),IF(F136&gt;T136,"Deposited late","Deposited"))))</f>
        <v/>
      </c>
      <c r="X136" s="31" t="str">
        <f aca="false">IF(B136="","",IF(OR(ISNA(MATCH($B136,Deductees!$A$5:$A$304,0)),ISNA(MATCH($C136,'Section Master'!$A$5:$A$29,0)),E136=""),1,0))</f>
        <v/>
      </c>
    </row>
    <row r="137" customFormat="false" ht="15" hidden="false" customHeight="true" outlineLevel="0" collapsed="false">
      <c r="A137" s="32"/>
      <c r="B137" s="17"/>
      <c r="C137" s="17"/>
      <c r="D137" s="17"/>
      <c r="E137" s="33"/>
      <c r="F137" s="32"/>
      <c r="G137" s="17"/>
      <c r="H137" s="24" t="str">
        <f aca="false">IF($B137="","",IFERROR(INDEX(Deductees!$B$5:$B$304,MATCH($B137,Deductees!$A$5:$A$304,0))&amp;"",""))</f>
        <v/>
      </c>
      <c r="I137" s="24" t="str">
        <f aca="false">IF($B137="","",IFERROR(INDEX(Deductees!$C$5:$C$304,MATCH($B137,Deductees!$A$5:$A$304,0)),"Not in master"))</f>
        <v/>
      </c>
      <c r="J137" s="24" t="str">
        <f aca="false">IF($B137="","",IFERROR(INDEX(Deductees!$D$5:$D$304,MATCH($B137,Deductees!$A$5:$A$304,0)),"-"))</f>
        <v/>
      </c>
      <c r="K137" s="24" t="str">
        <f aca="false">IF($C137="","",IFERROR(INDEX('Section Master'!$C$5:$C$29,MATCH($C137,'Section Master'!$A$5:$A$29,0))&amp;" / "&amp;INDEX('Section Master'!$D$5:$D$29,MATCH($C137,'Section Master'!$A$5:$A$29,0)),"Code not found"))</f>
        <v/>
      </c>
      <c r="L137" s="25" t="str">
        <f aca="false">IF(OR($B137="",$C137="",$E137=""),"",IFERROR(IF(I137&lt;&gt;"Valid",MAX(INDEX('Section Master'!$F$5:$F$29,MATCH($C137,'Section Master'!$A$5:$A$29,0)),INDEX('Section Master'!$G$5:$G$29,MATCH($C137,'Section Master'!$A$5:$A$29,0))),IF(J137="Individual/HUF",INDEX('Section Master'!$E$5:$E$29,MATCH($C137,'Section Master'!$A$5:$A$29,0)),INDEX('Section Master'!$F$5:$F$29,MATCH($C137,'Section Master'!$A$5:$A$29,0)))),0))</f>
        <v/>
      </c>
      <c r="M137" s="26" t="str">
        <f aca="false">IF(A137="","",IF(MONTH(A137)&gt;=4,YEAR(A137),YEAR(A137)-1))</f>
        <v/>
      </c>
      <c r="N137" s="21" t="str">
        <f aca="false">IF(A137="","","Q"&amp;CHOOSE(MONTH(A137),4,4,4,1,1,1,2,2,2,3,3,3))</f>
        <v/>
      </c>
      <c r="O137" s="27" t="str">
        <f aca="false">IF(OR($B137="",$C137="",$E137=""),"",SUMIFS($E$6:E137,$B$6:B137,B137,$C$6:C137,C137,$M$6:M137,M137))</f>
        <v/>
      </c>
      <c r="P137" s="27" t="str">
        <f aca="false">IF(OR($B137="",$C137="",$E137=""),"",SUMIFS($Q$6:Q136,$B$6:B136,B137,$C$6:C136,C137,$M$6:M136,M137))</f>
        <v/>
      </c>
      <c r="Q137" s="27" t="str">
        <f aca="false">IF(OR($B137="",$C137="",$E137=""),"",IFERROR(CHOOSE(MATCH(INDEX('Section Master'!$H$5:$H$29,MATCH($C137,'Section Master'!$A$5:$A$29,0)),{"Single+Aggregate","Aggregate","Per payment","Excess over","None"},0),IF(O137&gt;INDEX('Section Master'!$J$5:$J$29,MATCH($C137,'Section Master'!$A$5:$A$29,0)),O137-P137,IF(E137&gt;INDEX('Section Master'!$I$5:$I$29,MATCH($C137,'Section Master'!$A$5:$A$29,0)),E137,0)),IF(O137&gt;INDEX('Section Master'!$J$5:$J$29,MATCH($C137,'Section Master'!$A$5:$A$29,0)),O137-P137,0),IF(E137&gt;INDEX('Section Master'!$I$5:$I$29,MATCH($C137,'Section Master'!$A$5:$A$29,0)),E137,0),MAX(0,O137-INDEX('Section Master'!$J$5:$J$29,MATCH($C137,'Section Master'!$A$5:$A$29,0)))-P137,E137),0))</f>
        <v/>
      </c>
      <c r="R137" s="28" t="str">
        <f aca="false">IF(Q137="","",ROUND(Q137*L137,0))</f>
        <v/>
      </c>
      <c r="T137" s="29" t="str">
        <f aca="false">IF(A137="","",IF(MONTH(A137)=3,DATE(YEAR(A137),4,30),DATE(YEAR(A137),MONTH(A137)+1,7)))</f>
        <v/>
      </c>
      <c r="U137" s="26" t="str">
        <f aca="false">IF(OR(R137="",F137=""),"",IF(R137=0,0,IF(F137&gt;T137,(YEAR(F137)-YEAR(A137))*12+MONTH(F137)-MONTH(A137)+1,0)))</f>
        <v/>
      </c>
      <c r="V137" s="30" t="str">
        <f aca="false">IF(U137="","",ROUND(R137*Summary!$C$7*U137,0))</f>
        <v/>
      </c>
      <c r="W137" s="21" t="str">
        <f aca="false">IF(OR($B137="",$C137="",$E137=""),"",IF(R137=0,"No TDS yet",IF(F137="",IF(Summary!$C$6&gt;T137,"Overdue","Pending"),IF(F137&gt;T137,"Deposited late","Deposited"))))</f>
        <v/>
      </c>
      <c r="X137" s="31" t="str">
        <f aca="false">IF(B137="","",IF(OR(ISNA(MATCH($B137,Deductees!$A$5:$A$304,0)),ISNA(MATCH($C137,'Section Master'!$A$5:$A$29,0)),E137=""),1,0))</f>
        <v/>
      </c>
    </row>
    <row r="138" customFormat="false" ht="15" hidden="false" customHeight="true" outlineLevel="0" collapsed="false">
      <c r="A138" s="32"/>
      <c r="B138" s="17"/>
      <c r="C138" s="17"/>
      <c r="D138" s="17"/>
      <c r="E138" s="33"/>
      <c r="F138" s="32"/>
      <c r="G138" s="17"/>
      <c r="H138" s="24" t="str">
        <f aca="false">IF($B138="","",IFERROR(INDEX(Deductees!$B$5:$B$304,MATCH($B138,Deductees!$A$5:$A$304,0))&amp;"",""))</f>
        <v/>
      </c>
      <c r="I138" s="24" t="str">
        <f aca="false">IF($B138="","",IFERROR(INDEX(Deductees!$C$5:$C$304,MATCH($B138,Deductees!$A$5:$A$304,0)),"Not in master"))</f>
        <v/>
      </c>
      <c r="J138" s="24" t="str">
        <f aca="false">IF($B138="","",IFERROR(INDEX(Deductees!$D$5:$D$304,MATCH($B138,Deductees!$A$5:$A$304,0)),"-"))</f>
        <v/>
      </c>
      <c r="K138" s="24" t="str">
        <f aca="false">IF($C138="","",IFERROR(INDEX('Section Master'!$C$5:$C$29,MATCH($C138,'Section Master'!$A$5:$A$29,0))&amp;" / "&amp;INDEX('Section Master'!$D$5:$D$29,MATCH($C138,'Section Master'!$A$5:$A$29,0)),"Code not found"))</f>
        <v/>
      </c>
      <c r="L138" s="25" t="str">
        <f aca="false">IF(OR($B138="",$C138="",$E138=""),"",IFERROR(IF(I138&lt;&gt;"Valid",MAX(INDEX('Section Master'!$F$5:$F$29,MATCH($C138,'Section Master'!$A$5:$A$29,0)),INDEX('Section Master'!$G$5:$G$29,MATCH($C138,'Section Master'!$A$5:$A$29,0))),IF(J138="Individual/HUF",INDEX('Section Master'!$E$5:$E$29,MATCH($C138,'Section Master'!$A$5:$A$29,0)),INDEX('Section Master'!$F$5:$F$29,MATCH($C138,'Section Master'!$A$5:$A$29,0)))),0))</f>
        <v/>
      </c>
      <c r="M138" s="26" t="str">
        <f aca="false">IF(A138="","",IF(MONTH(A138)&gt;=4,YEAR(A138),YEAR(A138)-1))</f>
        <v/>
      </c>
      <c r="N138" s="21" t="str">
        <f aca="false">IF(A138="","","Q"&amp;CHOOSE(MONTH(A138),4,4,4,1,1,1,2,2,2,3,3,3))</f>
        <v/>
      </c>
      <c r="O138" s="27" t="str">
        <f aca="false">IF(OR($B138="",$C138="",$E138=""),"",SUMIFS($E$6:E138,$B$6:B138,B138,$C$6:C138,C138,$M$6:M138,M138))</f>
        <v/>
      </c>
      <c r="P138" s="27" t="str">
        <f aca="false">IF(OR($B138="",$C138="",$E138=""),"",SUMIFS($Q$6:Q137,$B$6:B137,B138,$C$6:C137,C138,$M$6:M137,M138))</f>
        <v/>
      </c>
      <c r="Q138" s="27" t="str">
        <f aca="false">IF(OR($B138="",$C138="",$E138=""),"",IFERROR(CHOOSE(MATCH(INDEX('Section Master'!$H$5:$H$29,MATCH($C138,'Section Master'!$A$5:$A$29,0)),{"Single+Aggregate","Aggregate","Per payment","Excess over","None"},0),IF(O138&gt;INDEX('Section Master'!$J$5:$J$29,MATCH($C138,'Section Master'!$A$5:$A$29,0)),O138-P138,IF(E138&gt;INDEX('Section Master'!$I$5:$I$29,MATCH($C138,'Section Master'!$A$5:$A$29,0)),E138,0)),IF(O138&gt;INDEX('Section Master'!$J$5:$J$29,MATCH($C138,'Section Master'!$A$5:$A$29,0)),O138-P138,0),IF(E138&gt;INDEX('Section Master'!$I$5:$I$29,MATCH($C138,'Section Master'!$A$5:$A$29,0)),E138,0),MAX(0,O138-INDEX('Section Master'!$J$5:$J$29,MATCH($C138,'Section Master'!$A$5:$A$29,0)))-P138,E138),0))</f>
        <v/>
      </c>
      <c r="R138" s="28" t="str">
        <f aca="false">IF(Q138="","",ROUND(Q138*L138,0))</f>
        <v/>
      </c>
      <c r="T138" s="29" t="str">
        <f aca="false">IF(A138="","",IF(MONTH(A138)=3,DATE(YEAR(A138),4,30),DATE(YEAR(A138),MONTH(A138)+1,7)))</f>
        <v/>
      </c>
      <c r="U138" s="26" t="str">
        <f aca="false">IF(OR(R138="",F138=""),"",IF(R138=0,0,IF(F138&gt;T138,(YEAR(F138)-YEAR(A138))*12+MONTH(F138)-MONTH(A138)+1,0)))</f>
        <v/>
      </c>
      <c r="V138" s="30" t="str">
        <f aca="false">IF(U138="","",ROUND(R138*Summary!$C$7*U138,0))</f>
        <v/>
      </c>
      <c r="W138" s="21" t="str">
        <f aca="false">IF(OR($B138="",$C138="",$E138=""),"",IF(R138=0,"No TDS yet",IF(F138="",IF(Summary!$C$6&gt;T138,"Overdue","Pending"),IF(F138&gt;T138,"Deposited late","Deposited"))))</f>
        <v/>
      </c>
      <c r="X138" s="31" t="str">
        <f aca="false">IF(B138="","",IF(OR(ISNA(MATCH($B138,Deductees!$A$5:$A$304,0)),ISNA(MATCH($C138,'Section Master'!$A$5:$A$29,0)),E138=""),1,0))</f>
        <v/>
      </c>
    </row>
    <row r="139" customFormat="false" ht="15" hidden="false" customHeight="true" outlineLevel="0" collapsed="false">
      <c r="A139" s="32"/>
      <c r="B139" s="17"/>
      <c r="C139" s="17"/>
      <c r="D139" s="17"/>
      <c r="E139" s="33"/>
      <c r="F139" s="32"/>
      <c r="G139" s="17"/>
      <c r="H139" s="24" t="str">
        <f aca="false">IF($B139="","",IFERROR(INDEX(Deductees!$B$5:$B$304,MATCH($B139,Deductees!$A$5:$A$304,0))&amp;"",""))</f>
        <v/>
      </c>
      <c r="I139" s="24" t="str">
        <f aca="false">IF($B139="","",IFERROR(INDEX(Deductees!$C$5:$C$304,MATCH($B139,Deductees!$A$5:$A$304,0)),"Not in master"))</f>
        <v/>
      </c>
      <c r="J139" s="24" t="str">
        <f aca="false">IF($B139="","",IFERROR(INDEX(Deductees!$D$5:$D$304,MATCH($B139,Deductees!$A$5:$A$304,0)),"-"))</f>
        <v/>
      </c>
      <c r="K139" s="24" t="str">
        <f aca="false">IF($C139="","",IFERROR(INDEX('Section Master'!$C$5:$C$29,MATCH($C139,'Section Master'!$A$5:$A$29,0))&amp;" / "&amp;INDEX('Section Master'!$D$5:$D$29,MATCH($C139,'Section Master'!$A$5:$A$29,0)),"Code not found"))</f>
        <v/>
      </c>
      <c r="L139" s="25" t="str">
        <f aca="false">IF(OR($B139="",$C139="",$E139=""),"",IFERROR(IF(I139&lt;&gt;"Valid",MAX(INDEX('Section Master'!$F$5:$F$29,MATCH($C139,'Section Master'!$A$5:$A$29,0)),INDEX('Section Master'!$G$5:$G$29,MATCH($C139,'Section Master'!$A$5:$A$29,0))),IF(J139="Individual/HUF",INDEX('Section Master'!$E$5:$E$29,MATCH($C139,'Section Master'!$A$5:$A$29,0)),INDEX('Section Master'!$F$5:$F$29,MATCH($C139,'Section Master'!$A$5:$A$29,0)))),0))</f>
        <v/>
      </c>
      <c r="M139" s="26" t="str">
        <f aca="false">IF(A139="","",IF(MONTH(A139)&gt;=4,YEAR(A139),YEAR(A139)-1))</f>
        <v/>
      </c>
      <c r="N139" s="21" t="str">
        <f aca="false">IF(A139="","","Q"&amp;CHOOSE(MONTH(A139),4,4,4,1,1,1,2,2,2,3,3,3))</f>
        <v/>
      </c>
      <c r="O139" s="27" t="str">
        <f aca="false">IF(OR($B139="",$C139="",$E139=""),"",SUMIFS($E$6:E139,$B$6:B139,B139,$C$6:C139,C139,$M$6:M139,M139))</f>
        <v/>
      </c>
      <c r="P139" s="27" t="str">
        <f aca="false">IF(OR($B139="",$C139="",$E139=""),"",SUMIFS($Q$6:Q138,$B$6:B138,B139,$C$6:C138,C139,$M$6:M138,M139))</f>
        <v/>
      </c>
      <c r="Q139" s="27" t="str">
        <f aca="false">IF(OR($B139="",$C139="",$E139=""),"",IFERROR(CHOOSE(MATCH(INDEX('Section Master'!$H$5:$H$29,MATCH($C139,'Section Master'!$A$5:$A$29,0)),{"Single+Aggregate","Aggregate","Per payment","Excess over","None"},0),IF(O139&gt;INDEX('Section Master'!$J$5:$J$29,MATCH($C139,'Section Master'!$A$5:$A$29,0)),O139-P139,IF(E139&gt;INDEX('Section Master'!$I$5:$I$29,MATCH($C139,'Section Master'!$A$5:$A$29,0)),E139,0)),IF(O139&gt;INDEX('Section Master'!$J$5:$J$29,MATCH($C139,'Section Master'!$A$5:$A$29,0)),O139-P139,0),IF(E139&gt;INDEX('Section Master'!$I$5:$I$29,MATCH($C139,'Section Master'!$A$5:$A$29,0)),E139,0),MAX(0,O139-INDEX('Section Master'!$J$5:$J$29,MATCH($C139,'Section Master'!$A$5:$A$29,0)))-P139,E139),0))</f>
        <v/>
      </c>
      <c r="R139" s="28" t="str">
        <f aca="false">IF(Q139="","",ROUND(Q139*L139,0))</f>
        <v/>
      </c>
      <c r="T139" s="29" t="str">
        <f aca="false">IF(A139="","",IF(MONTH(A139)=3,DATE(YEAR(A139),4,30),DATE(YEAR(A139),MONTH(A139)+1,7)))</f>
        <v/>
      </c>
      <c r="U139" s="26" t="str">
        <f aca="false">IF(OR(R139="",F139=""),"",IF(R139=0,0,IF(F139&gt;T139,(YEAR(F139)-YEAR(A139))*12+MONTH(F139)-MONTH(A139)+1,0)))</f>
        <v/>
      </c>
      <c r="V139" s="30" t="str">
        <f aca="false">IF(U139="","",ROUND(R139*Summary!$C$7*U139,0))</f>
        <v/>
      </c>
      <c r="W139" s="21" t="str">
        <f aca="false">IF(OR($B139="",$C139="",$E139=""),"",IF(R139=0,"No TDS yet",IF(F139="",IF(Summary!$C$6&gt;T139,"Overdue","Pending"),IF(F139&gt;T139,"Deposited late","Deposited"))))</f>
        <v/>
      </c>
      <c r="X139" s="31" t="str">
        <f aca="false">IF(B139="","",IF(OR(ISNA(MATCH($B139,Deductees!$A$5:$A$304,0)),ISNA(MATCH($C139,'Section Master'!$A$5:$A$29,0)),E139=""),1,0))</f>
        <v/>
      </c>
    </row>
    <row r="140" customFormat="false" ht="15" hidden="false" customHeight="true" outlineLevel="0" collapsed="false">
      <c r="A140" s="32"/>
      <c r="B140" s="17"/>
      <c r="C140" s="17"/>
      <c r="D140" s="17"/>
      <c r="E140" s="33"/>
      <c r="F140" s="32"/>
      <c r="G140" s="17"/>
      <c r="H140" s="24" t="str">
        <f aca="false">IF($B140="","",IFERROR(INDEX(Deductees!$B$5:$B$304,MATCH($B140,Deductees!$A$5:$A$304,0))&amp;"",""))</f>
        <v/>
      </c>
      <c r="I140" s="24" t="str">
        <f aca="false">IF($B140="","",IFERROR(INDEX(Deductees!$C$5:$C$304,MATCH($B140,Deductees!$A$5:$A$304,0)),"Not in master"))</f>
        <v/>
      </c>
      <c r="J140" s="24" t="str">
        <f aca="false">IF($B140="","",IFERROR(INDEX(Deductees!$D$5:$D$304,MATCH($B140,Deductees!$A$5:$A$304,0)),"-"))</f>
        <v/>
      </c>
      <c r="K140" s="24" t="str">
        <f aca="false">IF($C140="","",IFERROR(INDEX('Section Master'!$C$5:$C$29,MATCH($C140,'Section Master'!$A$5:$A$29,0))&amp;" / "&amp;INDEX('Section Master'!$D$5:$D$29,MATCH($C140,'Section Master'!$A$5:$A$29,0)),"Code not found"))</f>
        <v/>
      </c>
      <c r="L140" s="25" t="str">
        <f aca="false">IF(OR($B140="",$C140="",$E140=""),"",IFERROR(IF(I140&lt;&gt;"Valid",MAX(INDEX('Section Master'!$F$5:$F$29,MATCH($C140,'Section Master'!$A$5:$A$29,0)),INDEX('Section Master'!$G$5:$G$29,MATCH($C140,'Section Master'!$A$5:$A$29,0))),IF(J140="Individual/HUF",INDEX('Section Master'!$E$5:$E$29,MATCH($C140,'Section Master'!$A$5:$A$29,0)),INDEX('Section Master'!$F$5:$F$29,MATCH($C140,'Section Master'!$A$5:$A$29,0)))),0))</f>
        <v/>
      </c>
      <c r="M140" s="26" t="str">
        <f aca="false">IF(A140="","",IF(MONTH(A140)&gt;=4,YEAR(A140),YEAR(A140)-1))</f>
        <v/>
      </c>
      <c r="N140" s="21" t="str">
        <f aca="false">IF(A140="","","Q"&amp;CHOOSE(MONTH(A140),4,4,4,1,1,1,2,2,2,3,3,3))</f>
        <v/>
      </c>
      <c r="O140" s="27" t="str">
        <f aca="false">IF(OR($B140="",$C140="",$E140=""),"",SUMIFS($E$6:E140,$B$6:B140,B140,$C$6:C140,C140,$M$6:M140,M140))</f>
        <v/>
      </c>
      <c r="P140" s="27" t="str">
        <f aca="false">IF(OR($B140="",$C140="",$E140=""),"",SUMIFS($Q$6:Q139,$B$6:B139,B140,$C$6:C139,C140,$M$6:M139,M140))</f>
        <v/>
      </c>
      <c r="Q140" s="27" t="str">
        <f aca="false">IF(OR($B140="",$C140="",$E140=""),"",IFERROR(CHOOSE(MATCH(INDEX('Section Master'!$H$5:$H$29,MATCH($C140,'Section Master'!$A$5:$A$29,0)),{"Single+Aggregate","Aggregate","Per payment","Excess over","None"},0),IF(O140&gt;INDEX('Section Master'!$J$5:$J$29,MATCH($C140,'Section Master'!$A$5:$A$29,0)),O140-P140,IF(E140&gt;INDEX('Section Master'!$I$5:$I$29,MATCH($C140,'Section Master'!$A$5:$A$29,0)),E140,0)),IF(O140&gt;INDEX('Section Master'!$J$5:$J$29,MATCH($C140,'Section Master'!$A$5:$A$29,0)),O140-P140,0),IF(E140&gt;INDEX('Section Master'!$I$5:$I$29,MATCH($C140,'Section Master'!$A$5:$A$29,0)),E140,0),MAX(0,O140-INDEX('Section Master'!$J$5:$J$29,MATCH($C140,'Section Master'!$A$5:$A$29,0)))-P140,E140),0))</f>
        <v/>
      </c>
      <c r="R140" s="28" t="str">
        <f aca="false">IF(Q140="","",ROUND(Q140*L140,0))</f>
        <v/>
      </c>
      <c r="T140" s="29" t="str">
        <f aca="false">IF(A140="","",IF(MONTH(A140)=3,DATE(YEAR(A140),4,30),DATE(YEAR(A140),MONTH(A140)+1,7)))</f>
        <v/>
      </c>
      <c r="U140" s="26" t="str">
        <f aca="false">IF(OR(R140="",F140=""),"",IF(R140=0,0,IF(F140&gt;T140,(YEAR(F140)-YEAR(A140))*12+MONTH(F140)-MONTH(A140)+1,0)))</f>
        <v/>
      </c>
      <c r="V140" s="30" t="str">
        <f aca="false">IF(U140="","",ROUND(R140*Summary!$C$7*U140,0))</f>
        <v/>
      </c>
      <c r="W140" s="21" t="str">
        <f aca="false">IF(OR($B140="",$C140="",$E140=""),"",IF(R140=0,"No TDS yet",IF(F140="",IF(Summary!$C$6&gt;T140,"Overdue","Pending"),IF(F140&gt;T140,"Deposited late","Deposited"))))</f>
        <v/>
      </c>
      <c r="X140" s="31" t="str">
        <f aca="false">IF(B140="","",IF(OR(ISNA(MATCH($B140,Deductees!$A$5:$A$304,0)),ISNA(MATCH($C140,'Section Master'!$A$5:$A$29,0)),E140=""),1,0))</f>
        <v/>
      </c>
    </row>
    <row r="141" customFormat="false" ht="15" hidden="false" customHeight="true" outlineLevel="0" collapsed="false">
      <c r="A141" s="32"/>
      <c r="B141" s="17"/>
      <c r="C141" s="17"/>
      <c r="D141" s="17"/>
      <c r="E141" s="33"/>
      <c r="F141" s="32"/>
      <c r="G141" s="17"/>
      <c r="H141" s="24" t="str">
        <f aca="false">IF($B141="","",IFERROR(INDEX(Deductees!$B$5:$B$304,MATCH($B141,Deductees!$A$5:$A$304,0))&amp;"",""))</f>
        <v/>
      </c>
      <c r="I141" s="24" t="str">
        <f aca="false">IF($B141="","",IFERROR(INDEX(Deductees!$C$5:$C$304,MATCH($B141,Deductees!$A$5:$A$304,0)),"Not in master"))</f>
        <v/>
      </c>
      <c r="J141" s="24" t="str">
        <f aca="false">IF($B141="","",IFERROR(INDEX(Deductees!$D$5:$D$304,MATCH($B141,Deductees!$A$5:$A$304,0)),"-"))</f>
        <v/>
      </c>
      <c r="K141" s="24" t="str">
        <f aca="false">IF($C141="","",IFERROR(INDEX('Section Master'!$C$5:$C$29,MATCH($C141,'Section Master'!$A$5:$A$29,0))&amp;" / "&amp;INDEX('Section Master'!$D$5:$D$29,MATCH($C141,'Section Master'!$A$5:$A$29,0)),"Code not found"))</f>
        <v/>
      </c>
      <c r="L141" s="25" t="str">
        <f aca="false">IF(OR($B141="",$C141="",$E141=""),"",IFERROR(IF(I141&lt;&gt;"Valid",MAX(INDEX('Section Master'!$F$5:$F$29,MATCH($C141,'Section Master'!$A$5:$A$29,0)),INDEX('Section Master'!$G$5:$G$29,MATCH($C141,'Section Master'!$A$5:$A$29,0))),IF(J141="Individual/HUF",INDEX('Section Master'!$E$5:$E$29,MATCH($C141,'Section Master'!$A$5:$A$29,0)),INDEX('Section Master'!$F$5:$F$29,MATCH($C141,'Section Master'!$A$5:$A$29,0)))),0))</f>
        <v/>
      </c>
      <c r="M141" s="26" t="str">
        <f aca="false">IF(A141="","",IF(MONTH(A141)&gt;=4,YEAR(A141),YEAR(A141)-1))</f>
        <v/>
      </c>
      <c r="N141" s="21" t="str">
        <f aca="false">IF(A141="","","Q"&amp;CHOOSE(MONTH(A141),4,4,4,1,1,1,2,2,2,3,3,3))</f>
        <v/>
      </c>
      <c r="O141" s="27" t="str">
        <f aca="false">IF(OR($B141="",$C141="",$E141=""),"",SUMIFS($E$6:E141,$B$6:B141,B141,$C$6:C141,C141,$M$6:M141,M141))</f>
        <v/>
      </c>
      <c r="P141" s="27" t="str">
        <f aca="false">IF(OR($B141="",$C141="",$E141=""),"",SUMIFS($Q$6:Q140,$B$6:B140,B141,$C$6:C140,C141,$M$6:M140,M141))</f>
        <v/>
      </c>
      <c r="Q141" s="27" t="str">
        <f aca="false">IF(OR($B141="",$C141="",$E141=""),"",IFERROR(CHOOSE(MATCH(INDEX('Section Master'!$H$5:$H$29,MATCH($C141,'Section Master'!$A$5:$A$29,0)),{"Single+Aggregate","Aggregate","Per payment","Excess over","None"},0),IF(O141&gt;INDEX('Section Master'!$J$5:$J$29,MATCH($C141,'Section Master'!$A$5:$A$29,0)),O141-P141,IF(E141&gt;INDEX('Section Master'!$I$5:$I$29,MATCH($C141,'Section Master'!$A$5:$A$29,0)),E141,0)),IF(O141&gt;INDEX('Section Master'!$J$5:$J$29,MATCH($C141,'Section Master'!$A$5:$A$29,0)),O141-P141,0),IF(E141&gt;INDEX('Section Master'!$I$5:$I$29,MATCH($C141,'Section Master'!$A$5:$A$29,0)),E141,0),MAX(0,O141-INDEX('Section Master'!$J$5:$J$29,MATCH($C141,'Section Master'!$A$5:$A$29,0)))-P141,E141),0))</f>
        <v/>
      </c>
      <c r="R141" s="28" t="str">
        <f aca="false">IF(Q141="","",ROUND(Q141*L141,0))</f>
        <v/>
      </c>
      <c r="T141" s="29" t="str">
        <f aca="false">IF(A141="","",IF(MONTH(A141)=3,DATE(YEAR(A141),4,30),DATE(YEAR(A141),MONTH(A141)+1,7)))</f>
        <v/>
      </c>
      <c r="U141" s="26" t="str">
        <f aca="false">IF(OR(R141="",F141=""),"",IF(R141=0,0,IF(F141&gt;T141,(YEAR(F141)-YEAR(A141))*12+MONTH(F141)-MONTH(A141)+1,0)))</f>
        <v/>
      </c>
      <c r="V141" s="30" t="str">
        <f aca="false">IF(U141="","",ROUND(R141*Summary!$C$7*U141,0))</f>
        <v/>
      </c>
      <c r="W141" s="21" t="str">
        <f aca="false">IF(OR($B141="",$C141="",$E141=""),"",IF(R141=0,"No TDS yet",IF(F141="",IF(Summary!$C$6&gt;T141,"Overdue","Pending"),IF(F141&gt;T141,"Deposited late","Deposited"))))</f>
        <v/>
      </c>
      <c r="X141" s="31" t="str">
        <f aca="false">IF(B141="","",IF(OR(ISNA(MATCH($B141,Deductees!$A$5:$A$304,0)),ISNA(MATCH($C141,'Section Master'!$A$5:$A$29,0)),E141=""),1,0))</f>
        <v/>
      </c>
    </row>
    <row r="142" customFormat="false" ht="15" hidden="false" customHeight="true" outlineLevel="0" collapsed="false">
      <c r="A142" s="32"/>
      <c r="B142" s="17"/>
      <c r="C142" s="17"/>
      <c r="D142" s="17"/>
      <c r="E142" s="33"/>
      <c r="F142" s="32"/>
      <c r="G142" s="17"/>
      <c r="H142" s="24" t="str">
        <f aca="false">IF($B142="","",IFERROR(INDEX(Deductees!$B$5:$B$304,MATCH($B142,Deductees!$A$5:$A$304,0))&amp;"",""))</f>
        <v/>
      </c>
      <c r="I142" s="24" t="str">
        <f aca="false">IF($B142="","",IFERROR(INDEX(Deductees!$C$5:$C$304,MATCH($B142,Deductees!$A$5:$A$304,0)),"Not in master"))</f>
        <v/>
      </c>
      <c r="J142" s="24" t="str">
        <f aca="false">IF($B142="","",IFERROR(INDEX(Deductees!$D$5:$D$304,MATCH($B142,Deductees!$A$5:$A$304,0)),"-"))</f>
        <v/>
      </c>
      <c r="K142" s="24" t="str">
        <f aca="false">IF($C142="","",IFERROR(INDEX('Section Master'!$C$5:$C$29,MATCH($C142,'Section Master'!$A$5:$A$29,0))&amp;" / "&amp;INDEX('Section Master'!$D$5:$D$29,MATCH($C142,'Section Master'!$A$5:$A$29,0)),"Code not found"))</f>
        <v/>
      </c>
      <c r="L142" s="25" t="str">
        <f aca="false">IF(OR($B142="",$C142="",$E142=""),"",IFERROR(IF(I142&lt;&gt;"Valid",MAX(INDEX('Section Master'!$F$5:$F$29,MATCH($C142,'Section Master'!$A$5:$A$29,0)),INDEX('Section Master'!$G$5:$G$29,MATCH($C142,'Section Master'!$A$5:$A$29,0))),IF(J142="Individual/HUF",INDEX('Section Master'!$E$5:$E$29,MATCH($C142,'Section Master'!$A$5:$A$29,0)),INDEX('Section Master'!$F$5:$F$29,MATCH($C142,'Section Master'!$A$5:$A$29,0)))),0))</f>
        <v/>
      </c>
      <c r="M142" s="26" t="str">
        <f aca="false">IF(A142="","",IF(MONTH(A142)&gt;=4,YEAR(A142),YEAR(A142)-1))</f>
        <v/>
      </c>
      <c r="N142" s="21" t="str">
        <f aca="false">IF(A142="","","Q"&amp;CHOOSE(MONTH(A142),4,4,4,1,1,1,2,2,2,3,3,3))</f>
        <v/>
      </c>
      <c r="O142" s="27" t="str">
        <f aca="false">IF(OR($B142="",$C142="",$E142=""),"",SUMIFS($E$6:E142,$B$6:B142,B142,$C$6:C142,C142,$M$6:M142,M142))</f>
        <v/>
      </c>
      <c r="P142" s="27" t="str">
        <f aca="false">IF(OR($B142="",$C142="",$E142=""),"",SUMIFS($Q$6:Q141,$B$6:B141,B142,$C$6:C141,C142,$M$6:M141,M142))</f>
        <v/>
      </c>
      <c r="Q142" s="27" t="str">
        <f aca="false">IF(OR($B142="",$C142="",$E142=""),"",IFERROR(CHOOSE(MATCH(INDEX('Section Master'!$H$5:$H$29,MATCH($C142,'Section Master'!$A$5:$A$29,0)),{"Single+Aggregate","Aggregate","Per payment","Excess over","None"},0),IF(O142&gt;INDEX('Section Master'!$J$5:$J$29,MATCH($C142,'Section Master'!$A$5:$A$29,0)),O142-P142,IF(E142&gt;INDEX('Section Master'!$I$5:$I$29,MATCH($C142,'Section Master'!$A$5:$A$29,0)),E142,0)),IF(O142&gt;INDEX('Section Master'!$J$5:$J$29,MATCH($C142,'Section Master'!$A$5:$A$29,0)),O142-P142,0),IF(E142&gt;INDEX('Section Master'!$I$5:$I$29,MATCH($C142,'Section Master'!$A$5:$A$29,0)),E142,0),MAX(0,O142-INDEX('Section Master'!$J$5:$J$29,MATCH($C142,'Section Master'!$A$5:$A$29,0)))-P142,E142),0))</f>
        <v/>
      </c>
      <c r="R142" s="28" t="str">
        <f aca="false">IF(Q142="","",ROUND(Q142*L142,0))</f>
        <v/>
      </c>
      <c r="T142" s="29" t="str">
        <f aca="false">IF(A142="","",IF(MONTH(A142)=3,DATE(YEAR(A142),4,30),DATE(YEAR(A142),MONTH(A142)+1,7)))</f>
        <v/>
      </c>
      <c r="U142" s="26" t="str">
        <f aca="false">IF(OR(R142="",F142=""),"",IF(R142=0,0,IF(F142&gt;T142,(YEAR(F142)-YEAR(A142))*12+MONTH(F142)-MONTH(A142)+1,0)))</f>
        <v/>
      </c>
      <c r="V142" s="30" t="str">
        <f aca="false">IF(U142="","",ROUND(R142*Summary!$C$7*U142,0))</f>
        <v/>
      </c>
      <c r="W142" s="21" t="str">
        <f aca="false">IF(OR($B142="",$C142="",$E142=""),"",IF(R142=0,"No TDS yet",IF(F142="",IF(Summary!$C$6&gt;T142,"Overdue","Pending"),IF(F142&gt;T142,"Deposited late","Deposited"))))</f>
        <v/>
      </c>
      <c r="X142" s="31" t="str">
        <f aca="false">IF(B142="","",IF(OR(ISNA(MATCH($B142,Deductees!$A$5:$A$304,0)),ISNA(MATCH($C142,'Section Master'!$A$5:$A$29,0)),E142=""),1,0))</f>
        <v/>
      </c>
    </row>
    <row r="143" customFormat="false" ht="15" hidden="false" customHeight="true" outlineLevel="0" collapsed="false">
      <c r="A143" s="32"/>
      <c r="B143" s="17"/>
      <c r="C143" s="17"/>
      <c r="D143" s="17"/>
      <c r="E143" s="33"/>
      <c r="F143" s="32"/>
      <c r="G143" s="17"/>
      <c r="H143" s="24" t="str">
        <f aca="false">IF($B143="","",IFERROR(INDEX(Deductees!$B$5:$B$304,MATCH($B143,Deductees!$A$5:$A$304,0))&amp;"",""))</f>
        <v/>
      </c>
      <c r="I143" s="24" t="str">
        <f aca="false">IF($B143="","",IFERROR(INDEX(Deductees!$C$5:$C$304,MATCH($B143,Deductees!$A$5:$A$304,0)),"Not in master"))</f>
        <v/>
      </c>
      <c r="J143" s="24" t="str">
        <f aca="false">IF($B143="","",IFERROR(INDEX(Deductees!$D$5:$D$304,MATCH($B143,Deductees!$A$5:$A$304,0)),"-"))</f>
        <v/>
      </c>
      <c r="K143" s="24" t="str">
        <f aca="false">IF($C143="","",IFERROR(INDEX('Section Master'!$C$5:$C$29,MATCH($C143,'Section Master'!$A$5:$A$29,0))&amp;" / "&amp;INDEX('Section Master'!$D$5:$D$29,MATCH($C143,'Section Master'!$A$5:$A$29,0)),"Code not found"))</f>
        <v/>
      </c>
      <c r="L143" s="25" t="str">
        <f aca="false">IF(OR($B143="",$C143="",$E143=""),"",IFERROR(IF(I143&lt;&gt;"Valid",MAX(INDEX('Section Master'!$F$5:$F$29,MATCH($C143,'Section Master'!$A$5:$A$29,0)),INDEX('Section Master'!$G$5:$G$29,MATCH($C143,'Section Master'!$A$5:$A$29,0))),IF(J143="Individual/HUF",INDEX('Section Master'!$E$5:$E$29,MATCH($C143,'Section Master'!$A$5:$A$29,0)),INDEX('Section Master'!$F$5:$F$29,MATCH($C143,'Section Master'!$A$5:$A$29,0)))),0))</f>
        <v/>
      </c>
      <c r="M143" s="26" t="str">
        <f aca="false">IF(A143="","",IF(MONTH(A143)&gt;=4,YEAR(A143),YEAR(A143)-1))</f>
        <v/>
      </c>
      <c r="N143" s="21" t="str">
        <f aca="false">IF(A143="","","Q"&amp;CHOOSE(MONTH(A143),4,4,4,1,1,1,2,2,2,3,3,3))</f>
        <v/>
      </c>
      <c r="O143" s="27" t="str">
        <f aca="false">IF(OR($B143="",$C143="",$E143=""),"",SUMIFS($E$6:E143,$B$6:B143,B143,$C$6:C143,C143,$M$6:M143,M143))</f>
        <v/>
      </c>
      <c r="P143" s="27" t="str">
        <f aca="false">IF(OR($B143="",$C143="",$E143=""),"",SUMIFS($Q$6:Q142,$B$6:B142,B143,$C$6:C142,C143,$M$6:M142,M143))</f>
        <v/>
      </c>
      <c r="Q143" s="27" t="str">
        <f aca="false">IF(OR($B143="",$C143="",$E143=""),"",IFERROR(CHOOSE(MATCH(INDEX('Section Master'!$H$5:$H$29,MATCH($C143,'Section Master'!$A$5:$A$29,0)),{"Single+Aggregate","Aggregate","Per payment","Excess over","None"},0),IF(O143&gt;INDEX('Section Master'!$J$5:$J$29,MATCH($C143,'Section Master'!$A$5:$A$29,0)),O143-P143,IF(E143&gt;INDEX('Section Master'!$I$5:$I$29,MATCH($C143,'Section Master'!$A$5:$A$29,0)),E143,0)),IF(O143&gt;INDEX('Section Master'!$J$5:$J$29,MATCH($C143,'Section Master'!$A$5:$A$29,0)),O143-P143,0),IF(E143&gt;INDEX('Section Master'!$I$5:$I$29,MATCH($C143,'Section Master'!$A$5:$A$29,0)),E143,0),MAX(0,O143-INDEX('Section Master'!$J$5:$J$29,MATCH($C143,'Section Master'!$A$5:$A$29,0)))-P143,E143),0))</f>
        <v/>
      </c>
      <c r="R143" s="28" t="str">
        <f aca="false">IF(Q143="","",ROUND(Q143*L143,0))</f>
        <v/>
      </c>
      <c r="T143" s="29" t="str">
        <f aca="false">IF(A143="","",IF(MONTH(A143)=3,DATE(YEAR(A143),4,30),DATE(YEAR(A143),MONTH(A143)+1,7)))</f>
        <v/>
      </c>
      <c r="U143" s="26" t="str">
        <f aca="false">IF(OR(R143="",F143=""),"",IF(R143=0,0,IF(F143&gt;T143,(YEAR(F143)-YEAR(A143))*12+MONTH(F143)-MONTH(A143)+1,0)))</f>
        <v/>
      </c>
      <c r="V143" s="30" t="str">
        <f aca="false">IF(U143="","",ROUND(R143*Summary!$C$7*U143,0))</f>
        <v/>
      </c>
      <c r="W143" s="21" t="str">
        <f aca="false">IF(OR($B143="",$C143="",$E143=""),"",IF(R143=0,"No TDS yet",IF(F143="",IF(Summary!$C$6&gt;T143,"Overdue","Pending"),IF(F143&gt;T143,"Deposited late","Deposited"))))</f>
        <v/>
      </c>
      <c r="X143" s="31" t="str">
        <f aca="false">IF(B143="","",IF(OR(ISNA(MATCH($B143,Deductees!$A$5:$A$304,0)),ISNA(MATCH($C143,'Section Master'!$A$5:$A$29,0)),E143=""),1,0))</f>
        <v/>
      </c>
    </row>
    <row r="144" customFormat="false" ht="15" hidden="false" customHeight="true" outlineLevel="0" collapsed="false">
      <c r="A144" s="32"/>
      <c r="B144" s="17"/>
      <c r="C144" s="17"/>
      <c r="D144" s="17"/>
      <c r="E144" s="33"/>
      <c r="F144" s="32"/>
      <c r="G144" s="17"/>
      <c r="H144" s="24" t="str">
        <f aca="false">IF($B144="","",IFERROR(INDEX(Deductees!$B$5:$B$304,MATCH($B144,Deductees!$A$5:$A$304,0))&amp;"",""))</f>
        <v/>
      </c>
      <c r="I144" s="24" t="str">
        <f aca="false">IF($B144="","",IFERROR(INDEX(Deductees!$C$5:$C$304,MATCH($B144,Deductees!$A$5:$A$304,0)),"Not in master"))</f>
        <v/>
      </c>
      <c r="J144" s="24" t="str">
        <f aca="false">IF($B144="","",IFERROR(INDEX(Deductees!$D$5:$D$304,MATCH($B144,Deductees!$A$5:$A$304,0)),"-"))</f>
        <v/>
      </c>
      <c r="K144" s="24" t="str">
        <f aca="false">IF($C144="","",IFERROR(INDEX('Section Master'!$C$5:$C$29,MATCH($C144,'Section Master'!$A$5:$A$29,0))&amp;" / "&amp;INDEX('Section Master'!$D$5:$D$29,MATCH($C144,'Section Master'!$A$5:$A$29,0)),"Code not found"))</f>
        <v/>
      </c>
      <c r="L144" s="25" t="str">
        <f aca="false">IF(OR($B144="",$C144="",$E144=""),"",IFERROR(IF(I144&lt;&gt;"Valid",MAX(INDEX('Section Master'!$F$5:$F$29,MATCH($C144,'Section Master'!$A$5:$A$29,0)),INDEX('Section Master'!$G$5:$G$29,MATCH($C144,'Section Master'!$A$5:$A$29,0))),IF(J144="Individual/HUF",INDEX('Section Master'!$E$5:$E$29,MATCH($C144,'Section Master'!$A$5:$A$29,0)),INDEX('Section Master'!$F$5:$F$29,MATCH($C144,'Section Master'!$A$5:$A$29,0)))),0))</f>
        <v/>
      </c>
      <c r="M144" s="26" t="str">
        <f aca="false">IF(A144="","",IF(MONTH(A144)&gt;=4,YEAR(A144),YEAR(A144)-1))</f>
        <v/>
      </c>
      <c r="N144" s="21" t="str">
        <f aca="false">IF(A144="","","Q"&amp;CHOOSE(MONTH(A144),4,4,4,1,1,1,2,2,2,3,3,3))</f>
        <v/>
      </c>
      <c r="O144" s="27" t="str">
        <f aca="false">IF(OR($B144="",$C144="",$E144=""),"",SUMIFS($E$6:E144,$B$6:B144,B144,$C$6:C144,C144,$M$6:M144,M144))</f>
        <v/>
      </c>
      <c r="P144" s="27" t="str">
        <f aca="false">IF(OR($B144="",$C144="",$E144=""),"",SUMIFS($Q$6:Q143,$B$6:B143,B144,$C$6:C143,C144,$M$6:M143,M144))</f>
        <v/>
      </c>
      <c r="Q144" s="27" t="str">
        <f aca="false">IF(OR($B144="",$C144="",$E144=""),"",IFERROR(CHOOSE(MATCH(INDEX('Section Master'!$H$5:$H$29,MATCH($C144,'Section Master'!$A$5:$A$29,0)),{"Single+Aggregate","Aggregate","Per payment","Excess over","None"},0),IF(O144&gt;INDEX('Section Master'!$J$5:$J$29,MATCH($C144,'Section Master'!$A$5:$A$29,0)),O144-P144,IF(E144&gt;INDEX('Section Master'!$I$5:$I$29,MATCH($C144,'Section Master'!$A$5:$A$29,0)),E144,0)),IF(O144&gt;INDEX('Section Master'!$J$5:$J$29,MATCH($C144,'Section Master'!$A$5:$A$29,0)),O144-P144,0),IF(E144&gt;INDEX('Section Master'!$I$5:$I$29,MATCH($C144,'Section Master'!$A$5:$A$29,0)),E144,0),MAX(0,O144-INDEX('Section Master'!$J$5:$J$29,MATCH($C144,'Section Master'!$A$5:$A$29,0)))-P144,E144),0))</f>
        <v/>
      </c>
      <c r="R144" s="28" t="str">
        <f aca="false">IF(Q144="","",ROUND(Q144*L144,0))</f>
        <v/>
      </c>
      <c r="T144" s="29" t="str">
        <f aca="false">IF(A144="","",IF(MONTH(A144)=3,DATE(YEAR(A144),4,30),DATE(YEAR(A144),MONTH(A144)+1,7)))</f>
        <v/>
      </c>
      <c r="U144" s="26" t="str">
        <f aca="false">IF(OR(R144="",F144=""),"",IF(R144=0,0,IF(F144&gt;T144,(YEAR(F144)-YEAR(A144))*12+MONTH(F144)-MONTH(A144)+1,0)))</f>
        <v/>
      </c>
      <c r="V144" s="30" t="str">
        <f aca="false">IF(U144="","",ROUND(R144*Summary!$C$7*U144,0))</f>
        <v/>
      </c>
      <c r="W144" s="21" t="str">
        <f aca="false">IF(OR($B144="",$C144="",$E144=""),"",IF(R144=0,"No TDS yet",IF(F144="",IF(Summary!$C$6&gt;T144,"Overdue","Pending"),IF(F144&gt;T144,"Deposited late","Deposited"))))</f>
        <v/>
      </c>
      <c r="X144" s="31" t="str">
        <f aca="false">IF(B144="","",IF(OR(ISNA(MATCH($B144,Deductees!$A$5:$A$304,0)),ISNA(MATCH($C144,'Section Master'!$A$5:$A$29,0)),E144=""),1,0))</f>
        <v/>
      </c>
    </row>
    <row r="145" customFormat="false" ht="15" hidden="false" customHeight="true" outlineLevel="0" collapsed="false">
      <c r="A145" s="32"/>
      <c r="B145" s="17"/>
      <c r="C145" s="17"/>
      <c r="D145" s="17"/>
      <c r="E145" s="33"/>
      <c r="F145" s="32"/>
      <c r="G145" s="17"/>
      <c r="H145" s="24" t="str">
        <f aca="false">IF($B145="","",IFERROR(INDEX(Deductees!$B$5:$B$304,MATCH($B145,Deductees!$A$5:$A$304,0))&amp;"",""))</f>
        <v/>
      </c>
      <c r="I145" s="24" t="str">
        <f aca="false">IF($B145="","",IFERROR(INDEX(Deductees!$C$5:$C$304,MATCH($B145,Deductees!$A$5:$A$304,0)),"Not in master"))</f>
        <v/>
      </c>
      <c r="J145" s="24" t="str">
        <f aca="false">IF($B145="","",IFERROR(INDEX(Deductees!$D$5:$D$304,MATCH($B145,Deductees!$A$5:$A$304,0)),"-"))</f>
        <v/>
      </c>
      <c r="K145" s="24" t="str">
        <f aca="false">IF($C145="","",IFERROR(INDEX('Section Master'!$C$5:$C$29,MATCH($C145,'Section Master'!$A$5:$A$29,0))&amp;" / "&amp;INDEX('Section Master'!$D$5:$D$29,MATCH($C145,'Section Master'!$A$5:$A$29,0)),"Code not found"))</f>
        <v/>
      </c>
      <c r="L145" s="25" t="str">
        <f aca="false">IF(OR($B145="",$C145="",$E145=""),"",IFERROR(IF(I145&lt;&gt;"Valid",MAX(INDEX('Section Master'!$F$5:$F$29,MATCH($C145,'Section Master'!$A$5:$A$29,0)),INDEX('Section Master'!$G$5:$G$29,MATCH($C145,'Section Master'!$A$5:$A$29,0))),IF(J145="Individual/HUF",INDEX('Section Master'!$E$5:$E$29,MATCH($C145,'Section Master'!$A$5:$A$29,0)),INDEX('Section Master'!$F$5:$F$29,MATCH($C145,'Section Master'!$A$5:$A$29,0)))),0))</f>
        <v/>
      </c>
      <c r="M145" s="26" t="str">
        <f aca="false">IF(A145="","",IF(MONTH(A145)&gt;=4,YEAR(A145),YEAR(A145)-1))</f>
        <v/>
      </c>
      <c r="N145" s="21" t="str">
        <f aca="false">IF(A145="","","Q"&amp;CHOOSE(MONTH(A145),4,4,4,1,1,1,2,2,2,3,3,3))</f>
        <v/>
      </c>
      <c r="O145" s="27" t="str">
        <f aca="false">IF(OR($B145="",$C145="",$E145=""),"",SUMIFS($E$6:E145,$B$6:B145,B145,$C$6:C145,C145,$M$6:M145,M145))</f>
        <v/>
      </c>
      <c r="P145" s="27" t="str">
        <f aca="false">IF(OR($B145="",$C145="",$E145=""),"",SUMIFS($Q$6:Q144,$B$6:B144,B145,$C$6:C144,C145,$M$6:M144,M145))</f>
        <v/>
      </c>
      <c r="Q145" s="27" t="str">
        <f aca="false">IF(OR($B145="",$C145="",$E145=""),"",IFERROR(CHOOSE(MATCH(INDEX('Section Master'!$H$5:$H$29,MATCH($C145,'Section Master'!$A$5:$A$29,0)),{"Single+Aggregate","Aggregate","Per payment","Excess over","None"},0),IF(O145&gt;INDEX('Section Master'!$J$5:$J$29,MATCH($C145,'Section Master'!$A$5:$A$29,0)),O145-P145,IF(E145&gt;INDEX('Section Master'!$I$5:$I$29,MATCH($C145,'Section Master'!$A$5:$A$29,0)),E145,0)),IF(O145&gt;INDEX('Section Master'!$J$5:$J$29,MATCH($C145,'Section Master'!$A$5:$A$29,0)),O145-P145,0),IF(E145&gt;INDEX('Section Master'!$I$5:$I$29,MATCH($C145,'Section Master'!$A$5:$A$29,0)),E145,0),MAX(0,O145-INDEX('Section Master'!$J$5:$J$29,MATCH($C145,'Section Master'!$A$5:$A$29,0)))-P145,E145),0))</f>
        <v/>
      </c>
      <c r="R145" s="28" t="str">
        <f aca="false">IF(Q145="","",ROUND(Q145*L145,0))</f>
        <v/>
      </c>
      <c r="T145" s="29" t="str">
        <f aca="false">IF(A145="","",IF(MONTH(A145)=3,DATE(YEAR(A145),4,30),DATE(YEAR(A145),MONTH(A145)+1,7)))</f>
        <v/>
      </c>
      <c r="U145" s="26" t="str">
        <f aca="false">IF(OR(R145="",F145=""),"",IF(R145=0,0,IF(F145&gt;T145,(YEAR(F145)-YEAR(A145))*12+MONTH(F145)-MONTH(A145)+1,0)))</f>
        <v/>
      </c>
      <c r="V145" s="30" t="str">
        <f aca="false">IF(U145="","",ROUND(R145*Summary!$C$7*U145,0))</f>
        <v/>
      </c>
      <c r="W145" s="21" t="str">
        <f aca="false">IF(OR($B145="",$C145="",$E145=""),"",IF(R145=0,"No TDS yet",IF(F145="",IF(Summary!$C$6&gt;T145,"Overdue","Pending"),IF(F145&gt;T145,"Deposited late","Deposited"))))</f>
        <v/>
      </c>
      <c r="X145" s="31" t="str">
        <f aca="false">IF(B145="","",IF(OR(ISNA(MATCH($B145,Deductees!$A$5:$A$304,0)),ISNA(MATCH($C145,'Section Master'!$A$5:$A$29,0)),E145=""),1,0))</f>
        <v/>
      </c>
    </row>
    <row r="146" customFormat="false" ht="15" hidden="false" customHeight="true" outlineLevel="0" collapsed="false">
      <c r="A146" s="32"/>
      <c r="B146" s="17"/>
      <c r="C146" s="17"/>
      <c r="D146" s="17"/>
      <c r="E146" s="33"/>
      <c r="F146" s="32"/>
      <c r="G146" s="17"/>
      <c r="H146" s="24" t="str">
        <f aca="false">IF($B146="","",IFERROR(INDEX(Deductees!$B$5:$B$304,MATCH($B146,Deductees!$A$5:$A$304,0))&amp;"",""))</f>
        <v/>
      </c>
      <c r="I146" s="24" t="str">
        <f aca="false">IF($B146="","",IFERROR(INDEX(Deductees!$C$5:$C$304,MATCH($B146,Deductees!$A$5:$A$304,0)),"Not in master"))</f>
        <v/>
      </c>
      <c r="J146" s="24" t="str">
        <f aca="false">IF($B146="","",IFERROR(INDEX(Deductees!$D$5:$D$304,MATCH($B146,Deductees!$A$5:$A$304,0)),"-"))</f>
        <v/>
      </c>
      <c r="K146" s="24" t="str">
        <f aca="false">IF($C146="","",IFERROR(INDEX('Section Master'!$C$5:$C$29,MATCH($C146,'Section Master'!$A$5:$A$29,0))&amp;" / "&amp;INDEX('Section Master'!$D$5:$D$29,MATCH($C146,'Section Master'!$A$5:$A$29,0)),"Code not found"))</f>
        <v/>
      </c>
      <c r="L146" s="25" t="str">
        <f aca="false">IF(OR($B146="",$C146="",$E146=""),"",IFERROR(IF(I146&lt;&gt;"Valid",MAX(INDEX('Section Master'!$F$5:$F$29,MATCH($C146,'Section Master'!$A$5:$A$29,0)),INDEX('Section Master'!$G$5:$G$29,MATCH($C146,'Section Master'!$A$5:$A$29,0))),IF(J146="Individual/HUF",INDEX('Section Master'!$E$5:$E$29,MATCH($C146,'Section Master'!$A$5:$A$29,0)),INDEX('Section Master'!$F$5:$F$29,MATCH($C146,'Section Master'!$A$5:$A$29,0)))),0))</f>
        <v/>
      </c>
      <c r="M146" s="26" t="str">
        <f aca="false">IF(A146="","",IF(MONTH(A146)&gt;=4,YEAR(A146),YEAR(A146)-1))</f>
        <v/>
      </c>
      <c r="N146" s="21" t="str">
        <f aca="false">IF(A146="","","Q"&amp;CHOOSE(MONTH(A146),4,4,4,1,1,1,2,2,2,3,3,3))</f>
        <v/>
      </c>
      <c r="O146" s="27" t="str">
        <f aca="false">IF(OR($B146="",$C146="",$E146=""),"",SUMIFS($E$6:E146,$B$6:B146,B146,$C$6:C146,C146,$M$6:M146,M146))</f>
        <v/>
      </c>
      <c r="P146" s="27" t="str">
        <f aca="false">IF(OR($B146="",$C146="",$E146=""),"",SUMIFS($Q$6:Q145,$B$6:B145,B146,$C$6:C145,C146,$M$6:M145,M146))</f>
        <v/>
      </c>
      <c r="Q146" s="27" t="str">
        <f aca="false">IF(OR($B146="",$C146="",$E146=""),"",IFERROR(CHOOSE(MATCH(INDEX('Section Master'!$H$5:$H$29,MATCH($C146,'Section Master'!$A$5:$A$29,0)),{"Single+Aggregate","Aggregate","Per payment","Excess over","None"},0),IF(O146&gt;INDEX('Section Master'!$J$5:$J$29,MATCH($C146,'Section Master'!$A$5:$A$29,0)),O146-P146,IF(E146&gt;INDEX('Section Master'!$I$5:$I$29,MATCH($C146,'Section Master'!$A$5:$A$29,0)),E146,0)),IF(O146&gt;INDEX('Section Master'!$J$5:$J$29,MATCH($C146,'Section Master'!$A$5:$A$29,0)),O146-P146,0),IF(E146&gt;INDEX('Section Master'!$I$5:$I$29,MATCH($C146,'Section Master'!$A$5:$A$29,0)),E146,0),MAX(0,O146-INDEX('Section Master'!$J$5:$J$29,MATCH($C146,'Section Master'!$A$5:$A$29,0)))-P146,E146),0))</f>
        <v/>
      </c>
      <c r="R146" s="28" t="str">
        <f aca="false">IF(Q146="","",ROUND(Q146*L146,0))</f>
        <v/>
      </c>
      <c r="T146" s="29" t="str">
        <f aca="false">IF(A146="","",IF(MONTH(A146)=3,DATE(YEAR(A146),4,30),DATE(YEAR(A146),MONTH(A146)+1,7)))</f>
        <v/>
      </c>
      <c r="U146" s="26" t="str">
        <f aca="false">IF(OR(R146="",F146=""),"",IF(R146=0,0,IF(F146&gt;T146,(YEAR(F146)-YEAR(A146))*12+MONTH(F146)-MONTH(A146)+1,0)))</f>
        <v/>
      </c>
      <c r="V146" s="30" t="str">
        <f aca="false">IF(U146="","",ROUND(R146*Summary!$C$7*U146,0))</f>
        <v/>
      </c>
      <c r="W146" s="21" t="str">
        <f aca="false">IF(OR($B146="",$C146="",$E146=""),"",IF(R146=0,"No TDS yet",IF(F146="",IF(Summary!$C$6&gt;T146,"Overdue","Pending"),IF(F146&gt;T146,"Deposited late","Deposited"))))</f>
        <v/>
      </c>
      <c r="X146" s="31" t="str">
        <f aca="false">IF(B146="","",IF(OR(ISNA(MATCH($B146,Deductees!$A$5:$A$304,0)),ISNA(MATCH($C146,'Section Master'!$A$5:$A$29,0)),E146=""),1,0))</f>
        <v/>
      </c>
    </row>
    <row r="147" customFormat="false" ht="15" hidden="false" customHeight="true" outlineLevel="0" collapsed="false">
      <c r="A147" s="32"/>
      <c r="B147" s="17"/>
      <c r="C147" s="17"/>
      <c r="D147" s="17"/>
      <c r="E147" s="33"/>
      <c r="F147" s="32"/>
      <c r="G147" s="17"/>
      <c r="H147" s="24" t="str">
        <f aca="false">IF($B147="","",IFERROR(INDEX(Deductees!$B$5:$B$304,MATCH($B147,Deductees!$A$5:$A$304,0))&amp;"",""))</f>
        <v/>
      </c>
      <c r="I147" s="24" t="str">
        <f aca="false">IF($B147="","",IFERROR(INDEX(Deductees!$C$5:$C$304,MATCH($B147,Deductees!$A$5:$A$304,0)),"Not in master"))</f>
        <v/>
      </c>
      <c r="J147" s="24" t="str">
        <f aca="false">IF($B147="","",IFERROR(INDEX(Deductees!$D$5:$D$304,MATCH($B147,Deductees!$A$5:$A$304,0)),"-"))</f>
        <v/>
      </c>
      <c r="K147" s="24" t="str">
        <f aca="false">IF($C147="","",IFERROR(INDEX('Section Master'!$C$5:$C$29,MATCH($C147,'Section Master'!$A$5:$A$29,0))&amp;" / "&amp;INDEX('Section Master'!$D$5:$D$29,MATCH($C147,'Section Master'!$A$5:$A$29,0)),"Code not found"))</f>
        <v/>
      </c>
      <c r="L147" s="25" t="str">
        <f aca="false">IF(OR($B147="",$C147="",$E147=""),"",IFERROR(IF(I147&lt;&gt;"Valid",MAX(INDEX('Section Master'!$F$5:$F$29,MATCH($C147,'Section Master'!$A$5:$A$29,0)),INDEX('Section Master'!$G$5:$G$29,MATCH($C147,'Section Master'!$A$5:$A$29,0))),IF(J147="Individual/HUF",INDEX('Section Master'!$E$5:$E$29,MATCH($C147,'Section Master'!$A$5:$A$29,0)),INDEX('Section Master'!$F$5:$F$29,MATCH($C147,'Section Master'!$A$5:$A$29,0)))),0))</f>
        <v/>
      </c>
      <c r="M147" s="26" t="str">
        <f aca="false">IF(A147="","",IF(MONTH(A147)&gt;=4,YEAR(A147),YEAR(A147)-1))</f>
        <v/>
      </c>
      <c r="N147" s="21" t="str">
        <f aca="false">IF(A147="","","Q"&amp;CHOOSE(MONTH(A147),4,4,4,1,1,1,2,2,2,3,3,3))</f>
        <v/>
      </c>
      <c r="O147" s="27" t="str">
        <f aca="false">IF(OR($B147="",$C147="",$E147=""),"",SUMIFS($E$6:E147,$B$6:B147,B147,$C$6:C147,C147,$M$6:M147,M147))</f>
        <v/>
      </c>
      <c r="P147" s="27" t="str">
        <f aca="false">IF(OR($B147="",$C147="",$E147=""),"",SUMIFS($Q$6:Q146,$B$6:B146,B147,$C$6:C146,C147,$M$6:M146,M147))</f>
        <v/>
      </c>
      <c r="Q147" s="27" t="str">
        <f aca="false">IF(OR($B147="",$C147="",$E147=""),"",IFERROR(CHOOSE(MATCH(INDEX('Section Master'!$H$5:$H$29,MATCH($C147,'Section Master'!$A$5:$A$29,0)),{"Single+Aggregate","Aggregate","Per payment","Excess over","None"},0),IF(O147&gt;INDEX('Section Master'!$J$5:$J$29,MATCH($C147,'Section Master'!$A$5:$A$29,0)),O147-P147,IF(E147&gt;INDEX('Section Master'!$I$5:$I$29,MATCH($C147,'Section Master'!$A$5:$A$29,0)),E147,0)),IF(O147&gt;INDEX('Section Master'!$J$5:$J$29,MATCH($C147,'Section Master'!$A$5:$A$29,0)),O147-P147,0),IF(E147&gt;INDEX('Section Master'!$I$5:$I$29,MATCH($C147,'Section Master'!$A$5:$A$29,0)),E147,0),MAX(0,O147-INDEX('Section Master'!$J$5:$J$29,MATCH($C147,'Section Master'!$A$5:$A$29,0)))-P147,E147),0))</f>
        <v/>
      </c>
      <c r="R147" s="28" t="str">
        <f aca="false">IF(Q147="","",ROUND(Q147*L147,0))</f>
        <v/>
      </c>
      <c r="T147" s="29" t="str">
        <f aca="false">IF(A147="","",IF(MONTH(A147)=3,DATE(YEAR(A147),4,30),DATE(YEAR(A147),MONTH(A147)+1,7)))</f>
        <v/>
      </c>
      <c r="U147" s="26" t="str">
        <f aca="false">IF(OR(R147="",F147=""),"",IF(R147=0,0,IF(F147&gt;T147,(YEAR(F147)-YEAR(A147))*12+MONTH(F147)-MONTH(A147)+1,0)))</f>
        <v/>
      </c>
      <c r="V147" s="30" t="str">
        <f aca="false">IF(U147="","",ROUND(R147*Summary!$C$7*U147,0))</f>
        <v/>
      </c>
      <c r="W147" s="21" t="str">
        <f aca="false">IF(OR($B147="",$C147="",$E147=""),"",IF(R147=0,"No TDS yet",IF(F147="",IF(Summary!$C$6&gt;T147,"Overdue","Pending"),IF(F147&gt;T147,"Deposited late","Deposited"))))</f>
        <v/>
      </c>
      <c r="X147" s="31" t="str">
        <f aca="false">IF(B147="","",IF(OR(ISNA(MATCH($B147,Deductees!$A$5:$A$304,0)),ISNA(MATCH($C147,'Section Master'!$A$5:$A$29,0)),E147=""),1,0))</f>
        <v/>
      </c>
    </row>
    <row r="148" customFormat="false" ht="15" hidden="false" customHeight="true" outlineLevel="0" collapsed="false">
      <c r="A148" s="32"/>
      <c r="B148" s="17"/>
      <c r="C148" s="17"/>
      <c r="D148" s="17"/>
      <c r="E148" s="33"/>
      <c r="F148" s="32"/>
      <c r="G148" s="17"/>
      <c r="H148" s="24" t="str">
        <f aca="false">IF($B148="","",IFERROR(INDEX(Deductees!$B$5:$B$304,MATCH($B148,Deductees!$A$5:$A$304,0))&amp;"",""))</f>
        <v/>
      </c>
      <c r="I148" s="24" t="str">
        <f aca="false">IF($B148="","",IFERROR(INDEX(Deductees!$C$5:$C$304,MATCH($B148,Deductees!$A$5:$A$304,0)),"Not in master"))</f>
        <v/>
      </c>
      <c r="J148" s="24" t="str">
        <f aca="false">IF($B148="","",IFERROR(INDEX(Deductees!$D$5:$D$304,MATCH($B148,Deductees!$A$5:$A$304,0)),"-"))</f>
        <v/>
      </c>
      <c r="K148" s="24" t="str">
        <f aca="false">IF($C148="","",IFERROR(INDEX('Section Master'!$C$5:$C$29,MATCH($C148,'Section Master'!$A$5:$A$29,0))&amp;" / "&amp;INDEX('Section Master'!$D$5:$D$29,MATCH($C148,'Section Master'!$A$5:$A$29,0)),"Code not found"))</f>
        <v/>
      </c>
      <c r="L148" s="25" t="str">
        <f aca="false">IF(OR($B148="",$C148="",$E148=""),"",IFERROR(IF(I148&lt;&gt;"Valid",MAX(INDEX('Section Master'!$F$5:$F$29,MATCH($C148,'Section Master'!$A$5:$A$29,0)),INDEX('Section Master'!$G$5:$G$29,MATCH($C148,'Section Master'!$A$5:$A$29,0))),IF(J148="Individual/HUF",INDEX('Section Master'!$E$5:$E$29,MATCH($C148,'Section Master'!$A$5:$A$29,0)),INDEX('Section Master'!$F$5:$F$29,MATCH($C148,'Section Master'!$A$5:$A$29,0)))),0))</f>
        <v/>
      </c>
      <c r="M148" s="26" t="str">
        <f aca="false">IF(A148="","",IF(MONTH(A148)&gt;=4,YEAR(A148),YEAR(A148)-1))</f>
        <v/>
      </c>
      <c r="N148" s="21" t="str">
        <f aca="false">IF(A148="","","Q"&amp;CHOOSE(MONTH(A148),4,4,4,1,1,1,2,2,2,3,3,3))</f>
        <v/>
      </c>
      <c r="O148" s="27" t="str">
        <f aca="false">IF(OR($B148="",$C148="",$E148=""),"",SUMIFS($E$6:E148,$B$6:B148,B148,$C$6:C148,C148,$M$6:M148,M148))</f>
        <v/>
      </c>
      <c r="P148" s="27" t="str">
        <f aca="false">IF(OR($B148="",$C148="",$E148=""),"",SUMIFS($Q$6:Q147,$B$6:B147,B148,$C$6:C147,C148,$M$6:M147,M148))</f>
        <v/>
      </c>
      <c r="Q148" s="27" t="str">
        <f aca="false">IF(OR($B148="",$C148="",$E148=""),"",IFERROR(CHOOSE(MATCH(INDEX('Section Master'!$H$5:$H$29,MATCH($C148,'Section Master'!$A$5:$A$29,0)),{"Single+Aggregate","Aggregate","Per payment","Excess over","None"},0),IF(O148&gt;INDEX('Section Master'!$J$5:$J$29,MATCH($C148,'Section Master'!$A$5:$A$29,0)),O148-P148,IF(E148&gt;INDEX('Section Master'!$I$5:$I$29,MATCH($C148,'Section Master'!$A$5:$A$29,0)),E148,0)),IF(O148&gt;INDEX('Section Master'!$J$5:$J$29,MATCH($C148,'Section Master'!$A$5:$A$29,0)),O148-P148,0),IF(E148&gt;INDEX('Section Master'!$I$5:$I$29,MATCH($C148,'Section Master'!$A$5:$A$29,0)),E148,0),MAX(0,O148-INDEX('Section Master'!$J$5:$J$29,MATCH($C148,'Section Master'!$A$5:$A$29,0)))-P148,E148),0))</f>
        <v/>
      </c>
      <c r="R148" s="28" t="str">
        <f aca="false">IF(Q148="","",ROUND(Q148*L148,0))</f>
        <v/>
      </c>
      <c r="T148" s="29" t="str">
        <f aca="false">IF(A148="","",IF(MONTH(A148)=3,DATE(YEAR(A148),4,30),DATE(YEAR(A148),MONTH(A148)+1,7)))</f>
        <v/>
      </c>
      <c r="U148" s="26" t="str">
        <f aca="false">IF(OR(R148="",F148=""),"",IF(R148=0,0,IF(F148&gt;T148,(YEAR(F148)-YEAR(A148))*12+MONTH(F148)-MONTH(A148)+1,0)))</f>
        <v/>
      </c>
      <c r="V148" s="30" t="str">
        <f aca="false">IF(U148="","",ROUND(R148*Summary!$C$7*U148,0))</f>
        <v/>
      </c>
      <c r="W148" s="21" t="str">
        <f aca="false">IF(OR($B148="",$C148="",$E148=""),"",IF(R148=0,"No TDS yet",IF(F148="",IF(Summary!$C$6&gt;T148,"Overdue","Pending"),IF(F148&gt;T148,"Deposited late","Deposited"))))</f>
        <v/>
      </c>
      <c r="X148" s="31" t="str">
        <f aca="false">IF(B148="","",IF(OR(ISNA(MATCH($B148,Deductees!$A$5:$A$304,0)),ISNA(MATCH($C148,'Section Master'!$A$5:$A$29,0)),E148=""),1,0))</f>
        <v/>
      </c>
    </row>
    <row r="149" customFormat="false" ht="15" hidden="false" customHeight="true" outlineLevel="0" collapsed="false">
      <c r="A149" s="32"/>
      <c r="B149" s="17"/>
      <c r="C149" s="17"/>
      <c r="D149" s="17"/>
      <c r="E149" s="33"/>
      <c r="F149" s="32"/>
      <c r="G149" s="17"/>
      <c r="H149" s="24" t="str">
        <f aca="false">IF($B149="","",IFERROR(INDEX(Deductees!$B$5:$B$304,MATCH($B149,Deductees!$A$5:$A$304,0))&amp;"",""))</f>
        <v/>
      </c>
      <c r="I149" s="24" t="str">
        <f aca="false">IF($B149="","",IFERROR(INDEX(Deductees!$C$5:$C$304,MATCH($B149,Deductees!$A$5:$A$304,0)),"Not in master"))</f>
        <v/>
      </c>
      <c r="J149" s="24" t="str">
        <f aca="false">IF($B149="","",IFERROR(INDEX(Deductees!$D$5:$D$304,MATCH($B149,Deductees!$A$5:$A$304,0)),"-"))</f>
        <v/>
      </c>
      <c r="K149" s="24" t="str">
        <f aca="false">IF($C149="","",IFERROR(INDEX('Section Master'!$C$5:$C$29,MATCH($C149,'Section Master'!$A$5:$A$29,0))&amp;" / "&amp;INDEX('Section Master'!$D$5:$D$29,MATCH($C149,'Section Master'!$A$5:$A$29,0)),"Code not found"))</f>
        <v/>
      </c>
      <c r="L149" s="25" t="str">
        <f aca="false">IF(OR($B149="",$C149="",$E149=""),"",IFERROR(IF(I149&lt;&gt;"Valid",MAX(INDEX('Section Master'!$F$5:$F$29,MATCH($C149,'Section Master'!$A$5:$A$29,0)),INDEX('Section Master'!$G$5:$G$29,MATCH($C149,'Section Master'!$A$5:$A$29,0))),IF(J149="Individual/HUF",INDEX('Section Master'!$E$5:$E$29,MATCH($C149,'Section Master'!$A$5:$A$29,0)),INDEX('Section Master'!$F$5:$F$29,MATCH($C149,'Section Master'!$A$5:$A$29,0)))),0))</f>
        <v/>
      </c>
      <c r="M149" s="26" t="str">
        <f aca="false">IF(A149="","",IF(MONTH(A149)&gt;=4,YEAR(A149),YEAR(A149)-1))</f>
        <v/>
      </c>
      <c r="N149" s="21" t="str">
        <f aca="false">IF(A149="","","Q"&amp;CHOOSE(MONTH(A149),4,4,4,1,1,1,2,2,2,3,3,3))</f>
        <v/>
      </c>
      <c r="O149" s="27" t="str">
        <f aca="false">IF(OR($B149="",$C149="",$E149=""),"",SUMIFS($E$6:E149,$B$6:B149,B149,$C$6:C149,C149,$M$6:M149,M149))</f>
        <v/>
      </c>
      <c r="P149" s="27" t="str">
        <f aca="false">IF(OR($B149="",$C149="",$E149=""),"",SUMIFS($Q$6:Q148,$B$6:B148,B149,$C$6:C148,C149,$M$6:M148,M149))</f>
        <v/>
      </c>
      <c r="Q149" s="27" t="str">
        <f aca="false">IF(OR($B149="",$C149="",$E149=""),"",IFERROR(CHOOSE(MATCH(INDEX('Section Master'!$H$5:$H$29,MATCH($C149,'Section Master'!$A$5:$A$29,0)),{"Single+Aggregate","Aggregate","Per payment","Excess over","None"},0),IF(O149&gt;INDEX('Section Master'!$J$5:$J$29,MATCH($C149,'Section Master'!$A$5:$A$29,0)),O149-P149,IF(E149&gt;INDEX('Section Master'!$I$5:$I$29,MATCH($C149,'Section Master'!$A$5:$A$29,0)),E149,0)),IF(O149&gt;INDEX('Section Master'!$J$5:$J$29,MATCH($C149,'Section Master'!$A$5:$A$29,0)),O149-P149,0),IF(E149&gt;INDEX('Section Master'!$I$5:$I$29,MATCH($C149,'Section Master'!$A$5:$A$29,0)),E149,0),MAX(0,O149-INDEX('Section Master'!$J$5:$J$29,MATCH($C149,'Section Master'!$A$5:$A$29,0)))-P149,E149),0))</f>
        <v/>
      </c>
      <c r="R149" s="28" t="str">
        <f aca="false">IF(Q149="","",ROUND(Q149*L149,0))</f>
        <v/>
      </c>
      <c r="T149" s="29" t="str">
        <f aca="false">IF(A149="","",IF(MONTH(A149)=3,DATE(YEAR(A149),4,30),DATE(YEAR(A149),MONTH(A149)+1,7)))</f>
        <v/>
      </c>
      <c r="U149" s="26" t="str">
        <f aca="false">IF(OR(R149="",F149=""),"",IF(R149=0,0,IF(F149&gt;T149,(YEAR(F149)-YEAR(A149))*12+MONTH(F149)-MONTH(A149)+1,0)))</f>
        <v/>
      </c>
      <c r="V149" s="30" t="str">
        <f aca="false">IF(U149="","",ROUND(R149*Summary!$C$7*U149,0))</f>
        <v/>
      </c>
      <c r="W149" s="21" t="str">
        <f aca="false">IF(OR($B149="",$C149="",$E149=""),"",IF(R149=0,"No TDS yet",IF(F149="",IF(Summary!$C$6&gt;T149,"Overdue","Pending"),IF(F149&gt;T149,"Deposited late","Deposited"))))</f>
        <v/>
      </c>
      <c r="X149" s="31" t="str">
        <f aca="false">IF(B149="","",IF(OR(ISNA(MATCH($B149,Deductees!$A$5:$A$304,0)),ISNA(MATCH($C149,'Section Master'!$A$5:$A$29,0)),E149=""),1,0))</f>
        <v/>
      </c>
    </row>
    <row r="150" customFormat="false" ht="15" hidden="false" customHeight="true" outlineLevel="0" collapsed="false">
      <c r="A150" s="32"/>
      <c r="B150" s="17"/>
      <c r="C150" s="17"/>
      <c r="D150" s="17"/>
      <c r="E150" s="33"/>
      <c r="F150" s="32"/>
      <c r="G150" s="17"/>
      <c r="H150" s="24" t="str">
        <f aca="false">IF($B150="","",IFERROR(INDEX(Deductees!$B$5:$B$304,MATCH($B150,Deductees!$A$5:$A$304,0))&amp;"",""))</f>
        <v/>
      </c>
      <c r="I150" s="24" t="str">
        <f aca="false">IF($B150="","",IFERROR(INDEX(Deductees!$C$5:$C$304,MATCH($B150,Deductees!$A$5:$A$304,0)),"Not in master"))</f>
        <v/>
      </c>
      <c r="J150" s="24" t="str">
        <f aca="false">IF($B150="","",IFERROR(INDEX(Deductees!$D$5:$D$304,MATCH($B150,Deductees!$A$5:$A$304,0)),"-"))</f>
        <v/>
      </c>
      <c r="K150" s="24" t="str">
        <f aca="false">IF($C150="","",IFERROR(INDEX('Section Master'!$C$5:$C$29,MATCH($C150,'Section Master'!$A$5:$A$29,0))&amp;" / "&amp;INDEX('Section Master'!$D$5:$D$29,MATCH($C150,'Section Master'!$A$5:$A$29,0)),"Code not found"))</f>
        <v/>
      </c>
      <c r="L150" s="25" t="str">
        <f aca="false">IF(OR($B150="",$C150="",$E150=""),"",IFERROR(IF(I150&lt;&gt;"Valid",MAX(INDEX('Section Master'!$F$5:$F$29,MATCH($C150,'Section Master'!$A$5:$A$29,0)),INDEX('Section Master'!$G$5:$G$29,MATCH($C150,'Section Master'!$A$5:$A$29,0))),IF(J150="Individual/HUF",INDEX('Section Master'!$E$5:$E$29,MATCH($C150,'Section Master'!$A$5:$A$29,0)),INDEX('Section Master'!$F$5:$F$29,MATCH($C150,'Section Master'!$A$5:$A$29,0)))),0))</f>
        <v/>
      </c>
      <c r="M150" s="26" t="str">
        <f aca="false">IF(A150="","",IF(MONTH(A150)&gt;=4,YEAR(A150),YEAR(A150)-1))</f>
        <v/>
      </c>
      <c r="N150" s="21" t="str">
        <f aca="false">IF(A150="","","Q"&amp;CHOOSE(MONTH(A150),4,4,4,1,1,1,2,2,2,3,3,3))</f>
        <v/>
      </c>
      <c r="O150" s="27" t="str">
        <f aca="false">IF(OR($B150="",$C150="",$E150=""),"",SUMIFS($E$6:E150,$B$6:B150,B150,$C$6:C150,C150,$M$6:M150,M150))</f>
        <v/>
      </c>
      <c r="P150" s="27" t="str">
        <f aca="false">IF(OR($B150="",$C150="",$E150=""),"",SUMIFS($Q$6:Q149,$B$6:B149,B150,$C$6:C149,C150,$M$6:M149,M150))</f>
        <v/>
      </c>
      <c r="Q150" s="27" t="str">
        <f aca="false">IF(OR($B150="",$C150="",$E150=""),"",IFERROR(CHOOSE(MATCH(INDEX('Section Master'!$H$5:$H$29,MATCH($C150,'Section Master'!$A$5:$A$29,0)),{"Single+Aggregate","Aggregate","Per payment","Excess over","None"},0),IF(O150&gt;INDEX('Section Master'!$J$5:$J$29,MATCH($C150,'Section Master'!$A$5:$A$29,0)),O150-P150,IF(E150&gt;INDEX('Section Master'!$I$5:$I$29,MATCH($C150,'Section Master'!$A$5:$A$29,0)),E150,0)),IF(O150&gt;INDEX('Section Master'!$J$5:$J$29,MATCH($C150,'Section Master'!$A$5:$A$29,0)),O150-P150,0),IF(E150&gt;INDEX('Section Master'!$I$5:$I$29,MATCH($C150,'Section Master'!$A$5:$A$29,0)),E150,0),MAX(0,O150-INDEX('Section Master'!$J$5:$J$29,MATCH($C150,'Section Master'!$A$5:$A$29,0)))-P150,E150),0))</f>
        <v/>
      </c>
      <c r="R150" s="28" t="str">
        <f aca="false">IF(Q150="","",ROUND(Q150*L150,0))</f>
        <v/>
      </c>
      <c r="T150" s="29" t="str">
        <f aca="false">IF(A150="","",IF(MONTH(A150)=3,DATE(YEAR(A150),4,30),DATE(YEAR(A150),MONTH(A150)+1,7)))</f>
        <v/>
      </c>
      <c r="U150" s="26" t="str">
        <f aca="false">IF(OR(R150="",F150=""),"",IF(R150=0,0,IF(F150&gt;T150,(YEAR(F150)-YEAR(A150))*12+MONTH(F150)-MONTH(A150)+1,0)))</f>
        <v/>
      </c>
      <c r="V150" s="30" t="str">
        <f aca="false">IF(U150="","",ROUND(R150*Summary!$C$7*U150,0))</f>
        <v/>
      </c>
      <c r="W150" s="21" t="str">
        <f aca="false">IF(OR($B150="",$C150="",$E150=""),"",IF(R150=0,"No TDS yet",IF(F150="",IF(Summary!$C$6&gt;T150,"Overdue","Pending"),IF(F150&gt;T150,"Deposited late","Deposited"))))</f>
        <v/>
      </c>
      <c r="X150" s="31" t="str">
        <f aca="false">IF(B150="","",IF(OR(ISNA(MATCH($B150,Deductees!$A$5:$A$304,0)),ISNA(MATCH($C150,'Section Master'!$A$5:$A$29,0)),E150=""),1,0))</f>
        <v/>
      </c>
    </row>
    <row r="151" customFormat="false" ht="15" hidden="false" customHeight="true" outlineLevel="0" collapsed="false">
      <c r="A151" s="32"/>
      <c r="B151" s="17"/>
      <c r="C151" s="17"/>
      <c r="D151" s="17"/>
      <c r="E151" s="33"/>
      <c r="F151" s="32"/>
      <c r="G151" s="17"/>
      <c r="H151" s="24" t="str">
        <f aca="false">IF($B151="","",IFERROR(INDEX(Deductees!$B$5:$B$304,MATCH($B151,Deductees!$A$5:$A$304,0))&amp;"",""))</f>
        <v/>
      </c>
      <c r="I151" s="24" t="str">
        <f aca="false">IF($B151="","",IFERROR(INDEX(Deductees!$C$5:$C$304,MATCH($B151,Deductees!$A$5:$A$304,0)),"Not in master"))</f>
        <v/>
      </c>
      <c r="J151" s="24" t="str">
        <f aca="false">IF($B151="","",IFERROR(INDEX(Deductees!$D$5:$D$304,MATCH($B151,Deductees!$A$5:$A$304,0)),"-"))</f>
        <v/>
      </c>
      <c r="K151" s="24" t="str">
        <f aca="false">IF($C151="","",IFERROR(INDEX('Section Master'!$C$5:$C$29,MATCH($C151,'Section Master'!$A$5:$A$29,0))&amp;" / "&amp;INDEX('Section Master'!$D$5:$D$29,MATCH($C151,'Section Master'!$A$5:$A$29,0)),"Code not found"))</f>
        <v/>
      </c>
      <c r="L151" s="25" t="str">
        <f aca="false">IF(OR($B151="",$C151="",$E151=""),"",IFERROR(IF(I151&lt;&gt;"Valid",MAX(INDEX('Section Master'!$F$5:$F$29,MATCH($C151,'Section Master'!$A$5:$A$29,0)),INDEX('Section Master'!$G$5:$G$29,MATCH($C151,'Section Master'!$A$5:$A$29,0))),IF(J151="Individual/HUF",INDEX('Section Master'!$E$5:$E$29,MATCH($C151,'Section Master'!$A$5:$A$29,0)),INDEX('Section Master'!$F$5:$F$29,MATCH($C151,'Section Master'!$A$5:$A$29,0)))),0))</f>
        <v/>
      </c>
      <c r="M151" s="26" t="str">
        <f aca="false">IF(A151="","",IF(MONTH(A151)&gt;=4,YEAR(A151),YEAR(A151)-1))</f>
        <v/>
      </c>
      <c r="N151" s="21" t="str">
        <f aca="false">IF(A151="","","Q"&amp;CHOOSE(MONTH(A151),4,4,4,1,1,1,2,2,2,3,3,3))</f>
        <v/>
      </c>
      <c r="O151" s="27" t="str">
        <f aca="false">IF(OR($B151="",$C151="",$E151=""),"",SUMIFS($E$6:E151,$B$6:B151,B151,$C$6:C151,C151,$M$6:M151,M151))</f>
        <v/>
      </c>
      <c r="P151" s="27" t="str">
        <f aca="false">IF(OR($B151="",$C151="",$E151=""),"",SUMIFS($Q$6:Q150,$B$6:B150,B151,$C$6:C150,C151,$M$6:M150,M151))</f>
        <v/>
      </c>
      <c r="Q151" s="27" t="str">
        <f aca="false">IF(OR($B151="",$C151="",$E151=""),"",IFERROR(CHOOSE(MATCH(INDEX('Section Master'!$H$5:$H$29,MATCH($C151,'Section Master'!$A$5:$A$29,0)),{"Single+Aggregate","Aggregate","Per payment","Excess over","None"},0),IF(O151&gt;INDEX('Section Master'!$J$5:$J$29,MATCH($C151,'Section Master'!$A$5:$A$29,0)),O151-P151,IF(E151&gt;INDEX('Section Master'!$I$5:$I$29,MATCH($C151,'Section Master'!$A$5:$A$29,0)),E151,0)),IF(O151&gt;INDEX('Section Master'!$J$5:$J$29,MATCH($C151,'Section Master'!$A$5:$A$29,0)),O151-P151,0),IF(E151&gt;INDEX('Section Master'!$I$5:$I$29,MATCH($C151,'Section Master'!$A$5:$A$29,0)),E151,0),MAX(0,O151-INDEX('Section Master'!$J$5:$J$29,MATCH($C151,'Section Master'!$A$5:$A$29,0)))-P151,E151),0))</f>
        <v/>
      </c>
      <c r="R151" s="28" t="str">
        <f aca="false">IF(Q151="","",ROUND(Q151*L151,0))</f>
        <v/>
      </c>
      <c r="T151" s="29" t="str">
        <f aca="false">IF(A151="","",IF(MONTH(A151)=3,DATE(YEAR(A151),4,30),DATE(YEAR(A151),MONTH(A151)+1,7)))</f>
        <v/>
      </c>
      <c r="U151" s="26" t="str">
        <f aca="false">IF(OR(R151="",F151=""),"",IF(R151=0,0,IF(F151&gt;T151,(YEAR(F151)-YEAR(A151))*12+MONTH(F151)-MONTH(A151)+1,0)))</f>
        <v/>
      </c>
      <c r="V151" s="30" t="str">
        <f aca="false">IF(U151="","",ROUND(R151*Summary!$C$7*U151,0))</f>
        <v/>
      </c>
      <c r="W151" s="21" t="str">
        <f aca="false">IF(OR($B151="",$C151="",$E151=""),"",IF(R151=0,"No TDS yet",IF(F151="",IF(Summary!$C$6&gt;T151,"Overdue","Pending"),IF(F151&gt;T151,"Deposited late","Deposited"))))</f>
        <v/>
      </c>
      <c r="X151" s="31" t="str">
        <f aca="false">IF(B151="","",IF(OR(ISNA(MATCH($B151,Deductees!$A$5:$A$304,0)),ISNA(MATCH($C151,'Section Master'!$A$5:$A$29,0)),E151=""),1,0))</f>
        <v/>
      </c>
    </row>
    <row r="152" customFormat="false" ht="15" hidden="false" customHeight="true" outlineLevel="0" collapsed="false">
      <c r="A152" s="32"/>
      <c r="B152" s="17"/>
      <c r="C152" s="17"/>
      <c r="D152" s="17"/>
      <c r="E152" s="33"/>
      <c r="F152" s="32"/>
      <c r="G152" s="17"/>
      <c r="H152" s="24" t="str">
        <f aca="false">IF($B152="","",IFERROR(INDEX(Deductees!$B$5:$B$304,MATCH($B152,Deductees!$A$5:$A$304,0))&amp;"",""))</f>
        <v/>
      </c>
      <c r="I152" s="24" t="str">
        <f aca="false">IF($B152="","",IFERROR(INDEX(Deductees!$C$5:$C$304,MATCH($B152,Deductees!$A$5:$A$304,0)),"Not in master"))</f>
        <v/>
      </c>
      <c r="J152" s="24" t="str">
        <f aca="false">IF($B152="","",IFERROR(INDEX(Deductees!$D$5:$D$304,MATCH($B152,Deductees!$A$5:$A$304,0)),"-"))</f>
        <v/>
      </c>
      <c r="K152" s="24" t="str">
        <f aca="false">IF($C152="","",IFERROR(INDEX('Section Master'!$C$5:$C$29,MATCH($C152,'Section Master'!$A$5:$A$29,0))&amp;" / "&amp;INDEX('Section Master'!$D$5:$D$29,MATCH($C152,'Section Master'!$A$5:$A$29,0)),"Code not found"))</f>
        <v/>
      </c>
      <c r="L152" s="25" t="str">
        <f aca="false">IF(OR($B152="",$C152="",$E152=""),"",IFERROR(IF(I152&lt;&gt;"Valid",MAX(INDEX('Section Master'!$F$5:$F$29,MATCH($C152,'Section Master'!$A$5:$A$29,0)),INDEX('Section Master'!$G$5:$G$29,MATCH($C152,'Section Master'!$A$5:$A$29,0))),IF(J152="Individual/HUF",INDEX('Section Master'!$E$5:$E$29,MATCH($C152,'Section Master'!$A$5:$A$29,0)),INDEX('Section Master'!$F$5:$F$29,MATCH($C152,'Section Master'!$A$5:$A$29,0)))),0))</f>
        <v/>
      </c>
      <c r="M152" s="26" t="str">
        <f aca="false">IF(A152="","",IF(MONTH(A152)&gt;=4,YEAR(A152),YEAR(A152)-1))</f>
        <v/>
      </c>
      <c r="N152" s="21" t="str">
        <f aca="false">IF(A152="","","Q"&amp;CHOOSE(MONTH(A152),4,4,4,1,1,1,2,2,2,3,3,3))</f>
        <v/>
      </c>
      <c r="O152" s="27" t="str">
        <f aca="false">IF(OR($B152="",$C152="",$E152=""),"",SUMIFS($E$6:E152,$B$6:B152,B152,$C$6:C152,C152,$M$6:M152,M152))</f>
        <v/>
      </c>
      <c r="P152" s="27" t="str">
        <f aca="false">IF(OR($B152="",$C152="",$E152=""),"",SUMIFS($Q$6:Q151,$B$6:B151,B152,$C$6:C151,C152,$M$6:M151,M152))</f>
        <v/>
      </c>
      <c r="Q152" s="27" t="str">
        <f aca="false">IF(OR($B152="",$C152="",$E152=""),"",IFERROR(CHOOSE(MATCH(INDEX('Section Master'!$H$5:$H$29,MATCH($C152,'Section Master'!$A$5:$A$29,0)),{"Single+Aggregate","Aggregate","Per payment","Excess over","None"},0),IF(O152&gt;INDEX('Section Master'!$J$5:$J$29,MATCH($C152,'Section Master'!$A$5:$A$29,0)),O152-P152,IF(E152&gt;INDEX('Section Master'!$I$5:$I$29,MATCH($C152,'Section Master'!$A$5:$A$29,0)),E152,0)),IF(O152&gt;INDEX('Section Master'!$J$5:$J$29,MATCH($C152,'Section Master'!$A$5:$A$29,0)),O152-P152,0),IF(E152&gt;INDEX('Section Master'!$I$5:$I$29,MATCH($C152,'Section Master'!$A$5:$A$29,0)),E152,0),MAX(0,O152-INDEX('Section Master'!$J$5:$J$29,MATCH($C152,'Section Master'!$A$5:$A$29,0)))-P152,E152),0))</f>
        <v/>
      </c>
      <c r="R152" s="28" t="str">
        <f aca="false">IF(Q152="","",ROUND(Q152*L152,0))</f>
        <v/>
      </c>
      <c r="T152" s="29" t="str">
        <f aca="false">IF(A152="","",IF(MONTH(A152)=3,DATE(YEAR(A152),4,30),DATE(YEAR(A152),MONTH(A152)+1,7)))</f>
        <v/>
      </c>
      <c r="U152" s="26" t="str">
        <f aca="false">IF(OR(R152="",F152=""),"",IF(R152=0,0,IF(F152&gt;T152,(YEAR(F152)-YEAR(A152))*12+MONTH(F152)-MONTH(A152)+1,0)))</f>
        <v/>
      </c>
      <c r="V152" s="30" t="str">
        <f aca="false">IF(U152="","",ROUND(R152*Summary!$C$7*U152,0))</f>
        <v/>
      </c>
      <c r="W152" s="21" t="str">
        <f aca="false">IF(OR($B152="",$C152="",$E152=""),"",IF(R152=0,"No TDS yet",IF(F152="",IF(Summary!$C$6&gt;T152,"Overdue","Pending"),IF(F152&gt;T152,"Deposited late","Deposited"))))</f>
        <v/>
      </c>
      <c r="X152" s="31" t="str">
        <f aca="false">IF(B152="","",IF(OR(ISNA(MATCH($B152,Deductees!$A$5:$A$304,0)),ISNA(MATCH($C152,'Section Master'!$A$5:$A$29,0)),E152=""),1,0))</f>
        <v/>
      </c>
    </row>
    <row r="153" customFormat="false" ht="15" hidden="false" customHeight="true" outlineLevel="0" collapsed="false">
      <c r="A153" s="32"/>
      <c r="B153" s="17"/>
      <c r="C153" s="17"/>
      <c r="D153" s="17"/>
      <c r="E153" s="33"/>
      <c r="F153" s="32"/>
      <c r="G153" s="17"/>
      <c r="H153" s="24" t="str">
        <f aca="false">IF($B153="","",IFERROR(INDEX(Deductees!$B$5:$B$304,MATCH($B153,Deductees!$A$5:$A$304,0))&amp;"",""))</f>
        <v/>
      </c>
      <c r="I153" s="24" t="str">
        <f aca="false">IF($B153="","",IFERROR(INDEX(Deductees!$C$5:$C$304,MATCH($B153,Deductees!$A$5:$A$304,0)),"Not in master"))</f>
        <v/>
      </c>
      <c r="J153" s="24" t="str">
        <f aca="false">IF($B153="","",IFERROR(INDEX(Deductees!$D$5:$D$304,MATCH($B153,Deductees!$A$5:$A$304,0)),"-"))</f>
        <v/>
      </c>
      <c r="K153" s="24" t="str">
        <f aca="false">IF($C153="","",IFERROR(INDEX('Section Master'!$C$5:$C$29,MATCH($C153,'Section Master'!$A$5:$A$29,0))&amp;" / "&amp;INDEX('Section Master'!$D$5:$D$29,MATCH($C153,'Section Master'!$A$5:$A$29,0)),"Code not found"))</f>
        <v/>
      </c>
      <c r="L153" s="25" t="str">
        <f aca="false">IF(OR($B153="",$C153="",$E153=""),"",IFERROR(IF(I153&lt;&gt;"Valid",MAX(INDEX('Section Master'!$F$5:$F$29,MATCH($C153,'Section Master'!$A$5:$A$29,0)),INDEX('Section Master'!$G$5:$G$29,MATCH($C153,'Section Master'!$A$5:$A$29,0))),IF(J153="Individual/HUF",INDEX('Section Master'!$E$5:$E$29,MATCH($C153,'Section Master'!$A$5:$A$29,0)),INDEX('Section Master'!$F$5:$F$29,MATCH($C153,'Section Master'!$A$5:$A$29,0)))),0))</f>
        <v/>
      </c>
      <c r="M153" s="26" t="str">
        <f aca="false">IF(A153="","",IF(MONTH(A153)&gt;=4,YEAR(A153),YEAR(A153)-1))</f>
        <v/>
      </c>
      <c r="N153" s="21" t="str">
        <f aca="false">IF(A153="","","Q"&amp;CHOOSE(MONTH(A153),4,4,4,1,1,1,2,2,2,3,3,3))</f>
        <v/>
      </c>
      <c r="O153" s="27" t="str">
        <f aca="false">IF(OR($B153="",$C153="",$E153=""),"",SUMIFS($E$6:E153,$B$6:B153,B153,$C$6:C153,C153,$M$6:M153,M153))</f>
        <v/>
      </c>
      <c r="P153" s="27" t="str">
        <f aca="false">IF(OR($B153="",$C153="",$E153=""),"",SUMIFS($Q$6:Q152,$B$6:B152,B153,$C$6:C152,C153,$M$6:M152,M153))</f>
        <v/>
      </c>
      <c r="Q153" s="27" t="str">
        <f aca="false">IF(OR($B153="",$C153="",$E153=""),"",IFERROR(CHOOSE(MATCH(INDEX('Section Master'!$H$5:$H$29,MATCH($C153,'Section Master'!$A$5:$A$29,0)),{"Single+Aggregate","Aggregate","Per payment","Excess over","None"},0),IF(O153&gt;INDEX('Section Master'!$J$5:$J$29,MATCH($C153,'Section Master'!$A$5:$A$29,0)),O153-P153,IF(E153&gt;INDEX('Section Master'!$I$5:$I$29,MATCH($C153,'Section Master'!$A$5:$A$29,0)),E153,0)),IF(O153&gt;INDEX('Section Master'!$J$5:$J$29,MATCH($C153,'Section Master'!$A$5:$A$29,0)),O153-P153,0),IF(E153&gt;INDEX('Section Master'!$I$5:$I$29,MATCH($C153,'Section Master'!$A$5:$A$29,0)),E153,0),MAX(0,O153-INDEX('Section Master'!$J$5:$J$29,MATCH($C153,'Section Master'!$A$5:$A$29,0)))-P153,E153),0))</f>
        <v/>
      </c>
      <c r="R153" s="28" t="str">
        <f aca="false">IF(Q153="","",ROUND(Q153*L153,0))</f>
        <v/>
      </c>
      <c r="T153" s="29" t="str">
        <f aca="false">IF(A153="","",IF(MONTH(A153)=3,DATE(YEAR(A153),4,30),DATE(YEAR(A153),MONTH(A153)+1,7)))</f>
        <v/>
      </c>
      <c r="U153" s="26" t="str">
        <f aca="false">IF(OR(R153="",F153=""),"",IF(R153=0,0,IF(F153&gt;T153,(YEAR(F153)-YEAR(A153))*12+MONTH(F153)-MONTH(A153)+1,0)))</f>
        <v/>
      </c>
      <c r="V153" s="30" t="str">
        <f aca="false">IF(U153="","",ROUND(R153*Summary!$C$7*U153,0))</f>
        <v/>
      </c>
      <c r="W153" s="21" t="str">
        <f aca="false">IF(OR($B153="",$C153="",$E153=""),"",IF(R153=0,"No TDS yet",IF(F153="",IF(Summary!$C$6&gt;T153,"Overdue","Pending"),IF(F153&gt;T153,"Deposited late","Deposited"))))</f>
        <v/>
      </c>
      <c r="X153" s="31" t="str">
        <f aca="false">IF(B153="","",IF(OR(ISNA(MATCH($B153,Deductees!$A$5:$A$304,0)),ISNA(MATCH($C153,'Section Master'!$A$5:$A$29,0)),E153=""),1,0))</f>
        <v/>
      </c>
    </row>
    <row r="154" customFormat="false" ht="15" hidden="false" customHeight="true" outlineLevel="0" collapsed="false">
      <c r="A154" s="32"/>
      <c r="B154" s="17"/>
      <c r="C154" s="17"/>
      <c r="D154" s="17"/>
      <c r="E154" s="33"/>
      <c r="F154" s="32"/>
      <c r="G154" s="17"/>
      <c r="H154" s="24" t="str">
        <f aca="false">IF($B154="","",IFERROR(INDEX(Deductees!$B$5:$B$304,MATCH($B154,Deductees!$A$5:$A$304,0))&amp;"",""))</f>
        <v/>
      </c>
      <c r="I154" s="24" t="str">
        <f aca="false">IF($B154="","",IFERROR(INDEX(Deductees!$C$5:$C$304,MATCH($B154,Deductees!$A$5:$A$304,0)),"Not in master"))</f>
        <v/>
      </c>
      <c r="J154" s="24" t="str">
        <f aca="false">IF($B154="","",IFERROR(INDEX(Deductees!$D$5:$D$304,MATCH($B154,Deductees!$A$5:$A$304,0)),"-"))</f>
        <v/>
      </c>
      <c r="K154" s="24" t="str">
        <f aca="false">IF($C154="","",IFERROR(INDEX('Section Master'!$C$5:$C$29,MATCH($C154,'Section Master'!$A$5:$A$29,0))&amp;" / "&amp;INDEX('Section Master'!$D$5:$D$29,MATCH($C154,'Section Master'!$A$5:$A$29,0)),"Code not found"))</f>
        <v/>
      </c>
      <c r="L154" s="25" t="str">
        <f aca="false">IF(OR($B154="",$C154="",$E154=""),"",IFERROR(IF(I154&lt;&gt;"Valid",MAX(INDEX('Section Master'!$F$5:$F$29,MATCH($C154,'Section Master'!$A$5:$A$29,0)),INDEX('Section Master'!$G$5:$G$29,MATCH($C154,'Section Master'!$A$5:$A$29,0))),IF(J154="Individual/HUF",INDEX('Section Master'!$E$5:$E$29,MATCH($C154,'Section Master'!$A$5:$A$29,0)),INDEX('Section Master'!$F$5:$F$29,MATCH($C154,'Section Master'!$A$5:$A$29,0)))),0))</f>
        <v/>
      </c>
      <c r="M154" s="26" t="str">
        <f aca="false">IF(A154="","",IF(MONTH(A154)&gt;=4,YEAR(A154),YEAR(A154)-1))</f>
        <v/>
      </c>
      <c r="N154" s="21" t="str">
        <f aca="false">IF(A154="","","Q"&amp;CHOOSE(MONTH(A154),4,4,4,1,1,1,2,2,2,3,3,3))</f>
        <v/>
      </c>
      <c r="O154" s="27" t="str">
        <f aca="false">IF(OR($B154="",$C154="",$E154=""),"",SUMIFS($E$6:E154,$B$6:B154,B154,$C$6:C154,C154,$M$6:M154,M154))</f>
        <v/>
      </c>
      <c r="P154" s="27" t="str">
        <f aca="false">IF(OR($B154="",$C154="",$E154=""),"",SUMIFS($Q$6:Q153,$B$6:B153,B154,$C$6:C153,C154,$M$6:M153,M154))</f>
        <v/>
      </c>
      <c r="Q154" s="27" t="str">
        <f aca="false">IF(OR($B154="",$C154="",$E154=""),"",IFERROR(CHOOSE(MATCH(INDEX('Section Master'!$H$5:$H$29,MATCH($C154,'Section Master'!$A$5:$A$29,0)),{"Single+Aggregate","Aggregate","Per payment","Excess over","None"},0),IF(O154&gt;INDEX('Section Master'!$J$5:$J$29,MATCH($C154,'Section Master'!$A$5:$A$29,0)),O154-P154,IF(E154&gt;INDEX('Section Master'!$I$5:$I$29,MATCH($C154,'Section Master'!$A$5:$A$29,0)),E154,0)),IF(O154&gt;INDEX('Section Master'!$J$5:$J$29,MATCH($C154,'Section Master'!$A$5:$A$29,0)),O154-P154,0),IF(E154&gt;INDEX('Section Master'!$I$5:$I$29,MATCH($C154,'Section Master'!$A$5:$A$29,0)),E154,0),MAX(0,O154-INDEX('Section Master'!$J$5:$J$29,MATCH($C154,'Section Master'!$A$5:$A$29,0)))-P154,E154),0))</f>
        <v/>
      </c>
      <c r="R154" s="28" t="str">
        <f aca="false">IF(Q154="","",ROUND(Q154*L154,0))</f>
        <v/>
      </c>
      <c r="T154" s="29" t="str">
        <f aca="false">IF(A154="","",IF(MONTH(A154)=3,DATE(YEAR(A154),4,30),DATE(YEAR(A154),MONTH(A154)+1,7)))</f>
        <v/>
      </c>
      <c r="U154" s="26" t="str">
        <f aca="false">IF(OR(R154="",F154=""),"",IF(R154=0,0,IF(F154&gt;T154,(YEAR(F154)-YEAR(A154))*12+MONTH(F154)-MONTH(A154)+1,0)))</f>
        <v/>
      </c>
      <c r="V154" s="30" t="str">
        <f aca="false">IF(U154="","",ROUND(R154*Summary!$C$7*U154,0))</f>
        <v/>
      </c>
      <c r="W154" s="21" t="str">
        <f aca="false">IF(OR($B154="",$C154="",$E154=""),"",IF(R154=0,"No TDS yet",IF(F154="",IF(Summary!$C$6&gt;T154,"Overdue","Pending"),IF(F154&gt;T154,"Deposited late","Deposited"))))</f>
        <v/>
      </c>
      <c r="X154" s="31" t="str">
        <f aca="false">IF(B154="","",IF(OR(ISNA(MATCH($B154,Deductees!$A$5:$A$304,0)),ISNA(MATCH($C154,'Section Master'!$A$5:$A$29,0)),E154=""),1,0))</f>
        <v/>
      </c>
    </row>
    <row r="155" customFormat="false" ht="15" hidden="false" customHeight="true" outlineLevel="0" collapsed="false">
      <c r="A155" s="32"/>
      <c r="B155" s="17"/>
      <c r="C155" s="17"/>
      <c r="D155" s="17"/>
      <c r="E155" s="33"/>
      <c r="F155" s="32"/>
      <c r="G155" s="17"/>
      <c r="H155" s="24" t="str">
        <f aca="false">IF($B155="","",IFERROR(INDEX(Deductees!$B$5:$B$304,MATCH($B155,Deductees!$A$5:$A$304,0))&amp;"",""))</f>
        <v/>
      </c>
      <c r="I155" s="24" t="str">
        <f aca="false">IF($B155="","",IFERROR(INDEX(Deductees!$C$5:$C$304,MATCH($B155,Deductees!$A$5:$A$304,0)),"Not in master"))</f>
        <v/>
      </c>
      <c r="J155" s="24" t="str">
        <f aca="false">IF($B155="","",IFERROR(INDEX(Deductees!$D$5:$D$304,MATCH($B155,Deductees!$A$5:$A$304,0)),"-"))</f>
        <v/>
      </c>
      <c r="K155" s="24" t="str">
        <f aca="false">IF($C155="","",IFERROR(INDEX('Section Master'!$C$5:$C$29,MATCH($C155,'Section Master'!$A$5:$A$29,0))&amp;" / "&amp;INDEX('Section Master'!$D$5:$D$29,MATCH($C155,'Section Master'!$A$5:$A$29,0)),"Code not found"))</f>
        <v/>
      </c>
      <c r="L155" s="25" t="str">
        <f aca="false">IF(OR($B155="",$C155="",$E155=""),"",IFERROR(IF(I155&lt;&gt;"Valid",MAX(INDEX('Section Master'!$F$5:$F$29,MATCH($C155,'Section Master'!$A$5:$A$29,0)),INDEX('Section Master'!$G$5:$G$29,MATCH($C155,'Section Master'!$A$5:$A$29,0))),IF(J155="Individual/HUF",INDEX('Section Master'!$E$5:$E$29,MATCH($C155,'Section Master'!$A$5:$A$29,0)),INDEX('Section Master'!$F$5:$F$29,MATCH($C155,'Section Master'!$A$5:$A$29,0)))),0))</f>
        <v/>
      </c>
      <c r="M155" s="26" t="str">
        <f aca="false">IF(A155="","",IF(MONTH(A155)&gt;=4,YEAR(A155),YEAR(A155)-1))</f>
        <v/>
      </c>
      <c r="N155" s="21" t="str">
        <f aca="false">IF(A155="","","Q"&amp;CHOOSE(MONTH(A155),4,4,4,1,1,1,2,2,2,3,3,3))</f>
        <v/>
      </c>
      <c r="O155" s="27" t="str">
        <f aca="false">IF(OR($B155="",$C155="",$E155=""),"",SUMIFS($E$6:E155,$B$6:B155,B155,$C$6:C155,C155,$M$6:M155,M155))</f>
        <v/>
      </c>
      <c r="P155" s="27" t="str">
        <f aca="false">IF(OR($B155="",$C155="",$E155=""),"",SUMIFS($Q$6:Q154,$B$6:B154,B155,$C$6:C154,C155,$M$6:M154,M155))</f>
        <v/>
      </c>
      <c r="Q155" s="27" t="str">
        <f aca="false">IF(OR($B155="",$C155="",$E155=""),"",IFERROR(CHOOSE(MATCH(INDEX('Section Master'!$H$5:$H$29,MATCH($C155,'Section Master'!$A$5:$A$29,0)),{"Single+Aggregate","Aggregate","Per payment","Excess over","None"},0),IF(O155&gt;INDEX('Section Master'!$J$5:$J$29,MATCH($C155,'Section Master'!$A$5:$A$29,0)),O155-P155,IF(E155&gt;INDEX('Section Master'!$I$5:$I$29,MATCH($C155,'Section Master'!$A$5:$A$29,0)),E155,0)),IF(O155&gt;INDEX('Section Master'!$J$5:$J$29,MATCH($C155,'Section Master'!$A$5:$A$29,0)),O155-P155,0),IF(E155&gt;INDEX('Section Master'!$I$5:$I$29,MATCH($C155,'Section Master'!$A$5:$A$29,0)),E155,0),MAX(0,O155-INDEX('Section Master'!$J$5:$J$29,MATCH($C155,'Section Master'!$A$5:$A$29,0)))-P155,E155),0))</f>
        <v/>
      </c>
      <c r="R155" s="28" t="str">
        <f aca="false">IF(Q155="","",ROUND(Q155*L155,0))</f>
        <v/>
      </c>
      <c r="T155" s="29" t="str">
        <f aca="false">IF(A155="","",IF(MONTH(A155)=3,DATE(YEAR(A155),4,30),DATE(YEAR(A155),MONTH(A155)+1,7)))</f>
        <v/>
      </c>
      <c r="U155" s="26" t="str">
        <f aca="false">IF(OR(R155="",F155=""),"",IF(R155=0,0,IF(F155&gt;T155,(YEAR(F155)-YEAR(A155))*12+MONTH(F155)-MONTH(A155)+1,0)))</f>
        <v/>
      </c>
      <c r="V155" s="30" t="str">
        <f aca="false">IF(U155="","",ROUND(R155*Summary!$C$7*U155,0))</f>
        <v/>
      </c>
      <c r="W155" s="21" t="str">
        <f aca="false">IF(OR($B155="",$C155="",$E155=""),"",IF(R155=0,"No TDS yet",IF(F155="",IF(Summary!$C$6&gt;T155,"Overdue","Pending"),IF(F155&gt;T155,"Deposited late","Deposited"))))</f>
        <v/>
      </c>
      <c r="X155" s="31" t="str">
        <f aca="false">IF(B155="","",IF(OR(ISNA(MATCH($B155,Deductees!$A$5:$A$304,0)),ISNA(MATCH($C155,'Section Master'!$A$5:$A$29,0)),E155=""),1,0))</f>
        <v/>
      </c>
    </row>
    <row r="156" customFormat="false" ht="15" hidden="false" customHeight="true" outlineLevel="0" collapsed="false">
      <c r="A156" s="32"/>
      <c r="B156" s="17"/>
      <c r="C156" s="17"/>
      <c r="D156" s="17"/>
      <c r="E156" s="33"/>
      <c r="F156" s="32"/>
      <c r="G156" s="17"/>
      <c r="H156" s="24" t="str">
        <f aca="false">IF($B156="","",IFERROR(INDEX(Deductees!$B$5:$B$304,MATCH($B156,Deductees!$A$5:$A$304,0))&amp;"",""))</f>
        <v/>
      </c>
      <c r="I156" s="24" t="str">
        <f aca="false">IF($B156="","",IFERROR(INDEX(Deductees!$C$5:$C$304,MATCH($B156,Deductees!$A$5:$A$304,0)),"Not in master"))</f>
        <v/>
      </c>
      <c r="J156" s="24" t="str">
        <f aca="false">IF($B156="","",IFERROR(INDEX(Deductees!$D$5:$D$304,MATCH($B156,Deductees!$A$5:$A$304,0)),"-"))</f>
        <v/>
      </c>
      <c r="K156" s="24" t="str">
        <f aca="false">IF($C156="","",IFERROR(INDEX('Section Master'!$C$5:$C$29,MATCH($C156,'Section Master'!$A$5:$A$29,0))&amp;" / "&amp;INDEX('Section Master'!$D$5:$D$29,MATCH($C156,'Section Master'!$A$5:$A$29,0)),"Code not found"))</f>
        <v/>
      </c>
      <c r="L156" s="25" t="str">
        <f aca="false">IF(OR($B156="",$C156="",$E156=""),"",IFERROR(IF(I156&lt;&gt;"Valid",MAX(INDEX('Section Master'!$F$5:$F$29,MATCH($C156,'Section Master'!$A$5:$A$29,0)),INDEX('Section Master'!$G$5:$G$29,MATCH($C156,'Section Master'!$A$5:$A$29,0))),IF(J156="Individual/HUF",INDEX('Section Master'!$E$5:$E$29,MATCH($C156,'Section Master'!$A$5:$A$29,0)),INDEX('Section Master'!$F$5:$F$29,MATCH($C156,'Section Master'!$A$5:$A$29,0)))),0))</f>
        <v/>
      </c>
      <c r="M156" s="26" t="str">
        <f aca="false">IF(A156="","",IF(MONTH(A156)&gt;=4,YEAR(A156),YEAR(A156)-1))</f>
        <v/>
      </c>
      <c r="N156" s="21" t="str">
        <f aca="false">IF(A156="","","Q"&amp;CHOOSE(MONTH(A156),4,4,4,1,1,1,2,2,2,3,3,3))</f>
        <v/>
      </c>
      <c r="O156" s="27" t="str">
        <f aca="false">IF(OR($B156="",$C156="",$E156=""),"",SUMIFS($E$6:E156,$B$6:B156,B156,$C$6:C156,C156,$M$6:M156,M156))</f>
        <v/>
      </c>
      <c r="P156" s="27" t="str">
        <f aca="false">IF(OR($B156="",$C156="",$E156=""),"",SUMIFS($Q$6:Q155,$B$6:B155,B156,$C$6:C155,C156,$M$6:M155,M156))</f>
        <v/>
      </c>
      <c r="Q156" s="27" t="str">
        <f aca="false">IF(OR($B156="",$C156="",$E156=""),"",IFERROR(CHOOSE(MATCH(INDEX('Section Master'!$H$5:$H$29,MATCH($C156,'Section Master'!$A$5:$A$29,0)),{"Single+Aggregate","Aggregate","Per payment","Excess over","None"},0),IF(O156&gt;INDEX('Section Master'!$J$5:$J$29,MATCH($C156,'Section Master'!$A$5:$A$29,0)),O156-P156,IF(E156&gt;INDEX('Section Master'!$I$5:$I$29,MATCH($C156,'Section Master'!$A$5:$A$29,0)),E156,0)),IF(O156&gt;INDEX('Section Master'!$J$5:$J$29,MATCH($C156,'Section Master'!$A$5:$A$29,0)),O156-P156,0),IF(E156&gt;INDEX('Section Master'!$I$5:$I$29,MATCH($C156,'Section Master'!$A$5:$A$29,0)),E156,0),MAX(0,O156-INDEX('Section Master'!$J$5:$J$29,MATCH($C156,'Section Master'!$A$5:$A$29,0)))-P156,E156),0))</f>
        <v/>
      </c>
      <c r="R156" s="28" t="str">
        <f aca="false">IF(Q156="","",ROUND(Q156*L156,0))</f>
        <v/>
      </c>
      <c r="T156" s="29" t="str">
        <f aca="false">IF(A156="","",IF(MONTH(A156)=3,DATE(YEAR(A156),4,30),DATE(YEAR(A156),MONTH(A156)+1,7)))</f>
        <v/>
      </c>
      <c r="U156" s="26" t="str">
        <f aca="false">IF(OR(R156="",F156=""),"",IF(R156=0,0,IF(F156&gt;T156,(YEAR(F156)-YEAR(A156))*12+MONTH(F156)-MONTH(A156)+1,0)))</f>
        <v/>
      </c>
      <c r="V156" s="30" t="str">
        <f aca="false">IF(U156="","",ROUND(R156*Summary!$C$7*U156,0))</f>
        <v/>
      </c>
      <c r="W156" s="21" t="str">
        <f aca="false">IF(OR($B156="",$C156="",$E156=""),"",IF(R156=0,"No TDS yet",IF(F156="",IF(Summary!$C$6&gt;T156,"Overdue","Pending"),IF(F156&gt;T156,"Deposited late","Deposited"))))</f>
        <v/>
      </c>
      <c r="X156" s="31" t="str">
        <f aca="false">IF(B156="","",IF(OR(ISNA(MATCH($B156,Deductees!$A$5:$A$304,0)),ISNA(MATCH($C156,'Section Master'!$A$5:$A$29,0)),E156=""),1,0))</f>
        <v/>
      </c>
    </row>
    <row r="157" customFormat="false" ht="15" hidden="false" customHeight="true" outlineLevel="0" collapsed="false">
      <c r="A157" s="32"/>
      <c r="B157" s="17"/>
      <c r="C157" s="17"/>
      <c r="D157" s="17"/>
      <c r="E157" s="33"/>
      <c r="F157" s="32"/>
      <c r="G157" s="17"/>
      <c r="H157" s="24" t="str">
        <f aca="false">IF($B157="","",IFERROR(INDEX(Deductees!$B$5:$B$304,MATCH($B157,Deductees!$A$5:$A$304,0))&amp;"",""))</f>
        <v/>
      </c>
      <c r="I157" s="24" t="str">
        <f aca="false">IF($B157="","",IFERROR(INDEX(Deductees!$C$5:$C$304,MATCH($B157,Deductees!$A$5:$A$304,0)),"Not in master"))</f>
        <v/>
      </c>
      <c r="J157" s="24" t="str">
        <f aca="false">IF($B157="","",IFERROR(INDEX(Deductees!$D$5:$D$304,MATCH($B157,Deductees!$A$5:$A$304,0)),"-"))</f>
        <v/>
      </c>
      <c r="K157" s="24" t="str">
        <f aca="false">IF($C157="","",IFERROR(INDEX('Section Master'!$C$5:$C$29,MATCH($C157,'Section Master'!$A$5:$A$29,0))&amp;" / "&amp;INDEX('Section Master'!$D$5:$D$29,MATCH($C157,'Section Master'!$A$5:$A$29,0)),"Code not found"))</f>
        <v/>
      </c>
      <c r="L157" s="25" t="str">
        <f aca="false">IF(OR($B157="",$C157="",$E157=""),"",IFERROR(IF(I157&lt;&gt;"Valid",MAX(INDEX('Section Master'!$F$5:$F$29,MATCH($C157,'Section Master'!$A$5:$A$29,0)),INDEX('Section Master'!$G$5:$G$29,MATCH($C157,'Section Master'!$A$5:$A$29,0))),IF(J157="Individual/HUF",INDEX('Section Master'!$E$5:$E$29,MATCH($C157,'Section Master'!$A$5:$A$29,0)),INDEX('Section Master'!$F$5:$F$29,MATCH($C157,'Section Master'!$A$5:$A$29,0)))),0))</f>
        <v/>
      </c>
      <c r="M157" s="26" t="str">
        <f aca="false">IF(A157="","",IF(MONTH(A157)&gt;=4,YEAR(A157),YEAR(A157)-1))</f>
        <v/>
      </c>
      <c r="N157" s="21" t="str">
        <f aca="false">IF(A157="","","Q"&amp;CHOOSE(MONTH(A157),4,4,4,1,1,1,2,2,2,3,3,3))</f>
        <v/>
      </c>
      <c r="O157" s="27" t="str">
        <f aca="false">IF(OR($B157="",$C157="",$E157=""),"",SUMIFS($E$6:E157,$B$6:B157,B157,$C$6:C157,C157,$M$6:M157,M157))</f>
        <v/>
      </c>
      <c r="P157" s="27" t="str">
        <f aca="false">IF(OR($B157="",$C157="",$E157=""),"",SUMIFS($Q$6:Q156,$B$6:B156,B157,$C$6:C156,C157,$M$6:M156,M157))</f>
        <v/>
      </c>
      <c r="Q157" s="27" t="str">
        <f aca="false">IF(OR($B157="",$C157="",$E157=""),"",IFERROR(CHOOSE(MATCH(INDEX('Section Master'!$H$5:$H$29,MATCH($C157,'Section Master'!$A$5:$A$29,0)),{"Single+Aggregate","Aggregate","Per payment","Excess over","None"},0),IF(O157&gt;INDEX('Section Master'!$J$5:$J$29,MATCH($C157,'Section Master'!$A$5:$A$29,0)),O157-P157,IF(E157&gt;INDEX('Section Master'!$I$5:$I$29,MATCH($C157,'Section Master'!$A$5:$A$29,0)),E157,0)),IF(O157&gt;INDEX('Section Master'!$J$5:$J$29,MATCH($C157,'Section Master'!$A$5:$A$29,0)),O157-P157,0),IF(E157&gt;INDEX('Section Master'!$I$5:$I$29,MATCH($C157,'Section Master'!$A$5:$A$29,0)),E157,0),MAX(0,O157-INDEX('Section Master'!$J$5:$J$29,MATCH($C157,'Section Master'!$A$5:$A$29,0)))-P157,E157),0))</f>
        <v/>
      </c>
      <c r="R157" s="28" t="str">
        <f aca="false">IF(Q157="","",ROUND(Q157*L157,0))</f>
        <v/>
      </c>
      <c r="T157" s="29" t="str">
        <f aca="false">IF(A157="","",IF(MONTH(A157)=3,DATE(YEAR(A157),4,30),DATE(YEAR(A157),MONTH(A157)+1,7)))</f>
        <v/>
      </c>
      <c r="U157" s="26" t="str">
        <f aca="false">IF(OR(R157="",F157=""),"",IF(R157=0,0,IF(F157&gt;T157,(YEAR(F157)-YEAR(A157))*12+MONTH(F157)-MONTH(A157)+1,0)))</f>
        <v/>
      </c>
      <c r="V157" s="30" t="str">
        <f aca="false">IF(U157="","",ROUND(R157*Summary!$C$7*U157,0))</f>
        <v/>
      </c>
      <c r="W157" s="21" t="str">
        <f aca="false">IF(OR($B157="",$C157="",$E157=""),"",IF(R157=0,"No TDS yet",IF(F157="",IF(Summary!$C$6&gt;T157,"Overdue","Pending"),IF(F157&gt;T157,"Deposited late","Deposited"))))</f>
        <v/>
      </c>
      <c r="X157" s="31" t="str">
        <f aca="false">IF(B157="","",IF(OR(ISNA(MATCH($B157,Deductees!$A$5:$A$304,0)),ISNA(MATCH($C157,'Section Master'!$A$5:$A$29,0)),E157=""),1,0))</f>
        <v/>
      </c>
    </row>
    <row r="158" customFormat="false" ht="15" hidden="false" customHeight="true" outlineLevel="0" collapsed="false">
      <c r="A158" s="32"/>
      <c r="B158" s="17"/>
      <c r="C158" s="17"/>
      <c r="D158" s="17"/>
      <c r="E158" s="33"/>
      <c r="F158" s="32"/>
      <c r="G158" s="17"/>
      <c r="H158" s="24" t="str">
        <f aca="false">IF($B158="","",IFERROR(INDEX(Deductees!$B$5:$B$304,MATCH($B158,Deductees!$A$5:$A$304,0))&amp;"",""))</f>
        <v/>
      </c>
      <c r="I158" s="24" t="str">
        <f aca="false">IF($B158="","",IFERROR(INDEX(Deductees!$C$5:$C$304,MATCH($B158,Deductees!$A$5:$A$304,0)),"Not in master"))</f>
        <v/>
      </c>
      <c r="J158" s="24" t="str">
        <f aca="false">IF($B158="","",IFERROR(INDEX(Deductees!$D$5:$D$304,MATCH($B158,Deductees!$A$5:$A$304,0)),"-"))</f>
        <v/>
      </c>
      <c r="K158" s="24" t="str">
        <f aca="false">IF($C158="","",IFERROR(INDEX('Section Master'!$C$5:$C$29,MATCH($C158,'Section Master'!$A$5:$A$29,0))&amp;" / "&amp;INDEX('Section Master'!$D$5:$D$29,MATCH($C158,'Section Master'!$A$5:$A$29,0)),"Code not found"))</f>
        <v/>
      </c>
      <c r="L158" s="25" t="str">
        <f aca="false">IF(OR($B158="",$C158="",$E158=""),"",IFERROR(IF(I158&lt;&gt;"Valid",MAX(INDEX('Section Master'!$F$5:$F$29,MATCH($C158,'Section Master'!$A$5:$A$29,0)),INDEX('Section Master'!$G$5:$G$29,MATCH($C158,'Section Master'!$A$5:$A$29,0))),IF(J158="Individual/HUF",INDEX('Section Master'!$E$5:$E$29,MATCH($C158,'Section Master'!$A$5:$A$29,0)),INDEX('Section Master'!$F$5:$F$29,MATCH($C158,'Section Master'!$A$5:$A$29,0)))),0))</f>
        <v/>
      </c>
      <c r="M158" s="26" t="str">
        <f aca="false">IF(A158="","",IF(MONTH(A158)&gt;=4,YEAR(A158),YEAR(A158)-1))</f>
        <v/>
      </c>
      <c r="N158" s="21" t="str">
        <f aca="false">IF(A158="","","Q"&amp;CHOOSE(MONTH(A158),4,4,4,1,1,1,2,2,2,3,3,3))</f>
        <v/>
      </c>
      <c r="O158" s="27" t="str">
        <f aca="false">IF(OR($B158="",$C158="",$E158=""),"",SUMIFS($E$6:E158,$B$6:B158,B158,$C$6:C158,C158,$M$6:M158,M158))</f>
        <v/>
      </c>
      <c r="P158" s="27" t="str">
        <f aca="false">IF(OR($B158="",$C158="",$E158=""),"",SUMIFS($Q$6:Q157,$B$6:B157,B158,$C$6:C157,C158,$M$6:M157,M158))</f>
        <v/>
      </c>
      <c r="Q158" s="27" t="str">
        <f aca="false">IF(OR($B158="",$C158="",$E158=""),"",IFERROR(CHOOSE(MATCH(INDEX('Section Master'!$H$5:$H$29,MATCH($C158,'Section Master'!$A$5:$A$29,0)),{"Single+Aggregate","Aggregate","Per payment","Excess over","None"},0),IF(O158&gt;INDEX('Section Master'!$J$5:$J$29,MATCH($C158,'Section Master'!$A$5:$A$29,0)),O158-P158,IF(E158&gt;INDEX('Section Master'!$I$5:$I$29,MATCH($C158,'Section Master'!$A$5:$A$29,0)),E158,0)),IF(O158&gt;INDEX('Section Master'!$J$5:$J$29,MATCH($C158,'Section Master'!$A$5:$A$29,0)),O158-P158,0),IF(E158&gt;INDEX('Section Master'!$I$5:$I$29,MATCH($C158,'Section Master'!$A$5:$A$29,0)),E158,0),MAX(0,O158-INDEX('Section Master'!$J$5:$J$29,MATCH($C158,'Section Master'!$A$5:$A$29,0)))-P158,E158),0))</f>
        <v/>
      </c>
      <c r="R158" s="28" t="str">
        <f aca="false">IF(Q158="","",ROUND(Q158*L158,0))</f>
        <v/>
      </c>
      <c r="T158" s="29" t="str">
        <f aca="false">IF(A158="","",IF(MONTH(A158)=3,DATE(YEAR(A158),4,30),DATE(YEAR(A158),MONTH(A158)+1,7)))</f>
        <v/>
      </c>
      <c r="U158" s="26" t="str">
        <f aca="false">IF(OR(R158="",F158=""),"",IF(R158=0,0,IF(F158&gt;T158,(YEAR(F158)-YEAR(A158))*12+MONTH(F158)-MONTH(A158)+1,0)))</f>
        <v/>
      </c>
      <c r="V158" s="30" t="str">
        <f aca="false">IF(U158="","",ROUND(R158*Summary!$C$7*U158,0))</f>
        <v/>
      </c>
      <c r="W158" s="21" t="str">
        <f aca="false">IF(OR($B158="",$C158="",$E158=""),"",IF(R158=0,"No TDS yet",IF(F158="",IF(Summary!$C$6&gt;T158,"Overdue","Pending"),IF(F158&gt;T158,"Deposited late","Deposited"))))</f>
        <v/>
      </c>
      <c r="X158" s="31" t="str">
        <f aca="false">IF(B158="","",IF(OR(ISNA(MATCH($B158,Deductees!$A$5:$A$304,0)),ISNA(MATCH($C158,'Section Master'!$A$5:$A$29,0)),E158=""),1,0))</f>
        <v/>
      </c>
    </row>
    <row r="159" customFormat="false" ht="15" hidden="false" customHeight="true" outlineLevel="0" collapsed="false">
      <c r="A159" s="32"/>
      <c r="B159" s="17"/>
      <c r="C159" s="17"/>
      <c r="D159" s="17"/>
      <c r="E159" s="33"/>
      <c r="F159" s="32"/>
      <c r="G159" s="17"/>
      <c r="H159" s="24" t="str">
        <f aca="false">IF($B159="","",IFERROR(INDEX(Deductees!$B$5:$B$304,MATCH($B159,Deductees!$A$5:$A$304,0))&amp;"",""))</f>
        <v/>
      </c>
      <c r="I159" s="24" t="str">
        <f aca="false">IF($B159="","",IFERROR(INDEX(Deductees!$C$5:$C$304,MATCH($B159,Deductees!$A$5:$A$304,0)),"Not in master"))</f>
        <v/>
      </c>
      <c r="J159" s="24" t="str">
        <f aca="false">IF($B159="","",IFERROR(INDEX(Deductees!$D$5:$D$304,MATCH($B159,Deductees!$A$5:$A$304,0)),"-"))</f>
        <v/>
      </c>
      <c r="K159" s="24" t="str">
        <f aca="false">IF($C159="","",IFERROR(INDEX('Section Master'!$C$5:$C$29,MATCH($C159,'Section Master'!$A$5:$A$29,0))&amp;" / "&amp;INDEX('Section Master'!$D$5:$D$29,MATCH($C159,'Section Master'!$A$5:$A$29,0)),"Code not found"))</f>
        <v/>
      </c>
      <c r="L159" s="25" t="str">
        <f aca="false">IF(OR($B159="",$C159="",$E159=""),"",IFERROR(IF(I159&lt;&gt;"Valid",MAX(INDEX('Section Master'!$F$5:$F$29,MATCH($C159,'Section Master'!$A$5:$A$29,0)),INDEX('Section Master'!$G$5:$G$29,MATCH($C159,'Section Master'!$A$5:$A$29,0))),IF(J159="Individual/HUF",INDEX('Section Master'!$E$5:$E$29,MATCH($C159,'Section Master'!$A$5:$A$29,0)),INDEX('Section Master'!$F$5:$F$29,MATCH($C159,'Section Master'!$A$5:$A$29,0)))),0))</f>
        <v/>
      </c>
      <c r="M159" s="26" t="str">
        <f aca="false">IF(A159="","",IF(MONTH(A159)&gt;=4,YEAR(A159),YEAR(A159)-1))</f>
        <v/>
      </c>
      <c r="N159" s="21" t="str">
        <f aca="false">IF(A159="","","Q"&amp;CHOOSE(MONTH(A159),4,4,4,1,1,1,2,2,2,3,3,3))</f>
        <v/>
      </c>
      <c r="O159" s="27" t="str">
        <f aca="false">IF(OR($B159="",$C159="",$E159=""),"",SUMIFS($E$6:E159,$B$6:B159,B159,$C$6:C159,C159,$M$6:M159,M159))</f>
        <v/>
      </c>
      <c r="P159" s="27" t="str">
        <f aca="false">IF(OR($B159="",$C159="",$E159=""),"",SUMIFS($Q$6:Q158,$B$6:B158,B159,$C$6:C158,C159,$M$6:M158,M159))</f>
        <v/>
      </c>
      <c r="Q159" s="27" t="str">
        <f aca="false">IF(OR($B159="",$C159="",$E159=""),"",IFERROR(CHOOSE(MATCH(INDEX('Section Master'!$H$5:$H$29,MATCH($C159,'Section Master'!$A$5:$A$29,0)),{"Single+Aggregate","Aggregate","Per payment","Excess over","None"},0),IF(O159&gt;INDEX('Section Master'!$J$5:$J$29,MATCH($C159,'Section Master'!$A$5:$A$29,0)),O159-P159,IF(E159&gt;INDEX('Section Master'!$I$5:$I$29,MATCH($C159,'Section Master'!$A$5:$A$29,0)),E159,0)),IF(O159&gt;INDEX('Section Master'!$J$5:$J$29,MATCH($C159,'Section Master'!$A$5:$A$29,0)),O159-P159,0),IF(E159&gt;INDEX('Section Master'!$I$5:$I$29,MATCH($C159,'Section Master'!$A$5:$A$29,0)),E159,0),MAX(0,O159-INDEX('Section Master'!$J$5:$J$29,MATCH($C159,'Section Master'!$A$5:$A$29,0)))-P159,E159),0))</f>
        <v/>
      </c>
      <c r="R159" s="28" t="str">
        <f aca="false">IF(Q159="","",ROUND(Q159*L159,0))</f>
        <v/>
      </c>
      <c r="T159" s="29" t="str">
        <f aca="false">IF(A159="","",IF(MONTH(A159)=3,DATE(YEAR(A159),4,30),DATE(YEAR(A159),MONTH(A159)+1,7)))</f>
        <v/>
      </c>
      <c r="U159" s="26" t="str">
        <f aca="false">IF(OR(R159="",F159=""),"",IF(R159=0,0,IF(F159&gt;T159,(YEAR(F159)-YEAR(A159))*12+MONTH(F159)-MONTH(A159)+1,0)))</f>
        <v/>
      </c>
      <c r="V159" s="30" t="str">
        <f aca="false">IF(U159="","",ROUND(R159*Summary!$C$7*U159,0))</f>
        <v/>
      </c>
      <c r="W159" s="21" t="str">
        <f aca="false">IF(OR($B159="",$C159="",$E159=""),"",IF(R159=0,"No TDS yet",IF(F159="",IF(Summary!$C$6&gt;T159,"Overdue","Pending"),IF(F159&gt;T159,"Deposited late","Deposited"))))</f>
        <v/>
      </c>
      <c r="X159" s="31" t="str">
        <f aca="false">IF(B159="","",IF(OR(ISNA(MATCH($B159,Deductees!$A$5:$A$304,0)),ISNA(MATCH($C159,'Section Master'!$A$5:$A$29,0)),E159=""),1,0))</f>
        <v/>
      </c>
    </row>
    <row r="160" customFormat="false" ht="15" hidden="false" customHeight="true" outlineLevel="0" collapsed="false">
      <c r="A160" s="32"/>
      <c r="B160" s="17"/>
      <c r="C160" s="17"/>
      <c r="D160" s="17"/>
      <c r="E160" s="33"/>
      <c r="F160" s="32"/>
      <c r="G160" s="17"/>
      <c r="H160" s="24" t="str">
        <f aca="false">IF($B160="","",IFERROR(INDEX(Deductees!$B$5:$B$304,MATCH($B160,Deductees!$A$5:$A$304,0))&amp;"",""))</f>
        <v/>
      </c>
      <c r="I160" s="24" t="str">
        <f aca="false">IF($B160="","",IFERROR(INDEX(Deductees!$C$5:$C$304,MATCH($B160,Deductees!$A$5:$A$304,0)),"Not in master"))</f>
        <v/>
      </c>
      <c r="J160" s="24" t="str">
        <f aca="false">IF($B160="","",IFERROR(INDEX(Deductees!$D$5:$D$304,MATCH($B160,Deductees!$A$5:$A$304,0)),"-"))</f>
        <v/>
      </c>
      <c r="K160" s="24" t="str">
        <f aca="false">IF($C160="","",IFERROR(INDEX('Section Master'!$C$5:$C$29,MATCH($C160,'Section Master'!$A$5:$A$29,0))&amp;" / "&amp;INDEX('Section Master'!$D$5:$D$29,MATCH($C160,'Section Master'!$A$5:$A$29,0)),"Code not found"))</f>
        <v/>
      </c>
      <c r="L160" s="25" t="str">
        <f aca="false">IF(OR($B160="",$C160="",$E160=""),"",IFERROR(IF(I160&lt;&gt;"Valid",MAX(INDEX('Section Master'!$F$5:$F$29,MATCH($C160,'Section Master'!$A$5:$A$29,0)),INDEX('Section Master'!$G$5:$G$29,MATCH($C160,'Section Master'!$A$5:$A$29,0))),IF(J160="Individual/HUF",INDEX('Section Master'!$E$5:$E$29,MATCH($C160,'Section Master'!$A$5:$A$29,0)),INDEX('Section Master'!$F$5:$F$29,MATCH($C160,'Section Master'!$A$5:$A$29,0)))),0))</f>
        <v/>
      </c>
      <c r="M160" s="26" t="str">
        <f aca="false">IF(A160="","",IF(MONTH(A160)&gt;=4,YEAR(A160),YEAR(A160)-1))</f>
        <v/>
      </c>
      <c r="N160" s="21" t="str">
        <f aca="false">IF(A160="","","Q"&amp;CHOOSE(MONTH(A160),4,4,4,1,1,1,2,2,2,3,3,3))</f>
        <v/>
      </c>
      <c r="O160" s="27" t="str">
        <f aca="false">IF(OR($B160="",$C160="",$E160=""),"",SUMIFS($E$6:E160,$B$6:B160,B160,$C$6:C160,C160,$M$6:M160,M160))</f>
        <v/>
      </c>
      <c r="P160" s="27" t="str">
        <f aca="false">IF(OR($B160="",$C160="",$E160=""),"",SUMIFS($Q$6:Q159,$B$6:B159,B160,$C$6:C159,C160,$M$6:M159,M160))</f>
        <v/>
      </c>
      <c r="Q160" s="27" t="str">
        <f aca="false">IF(OR($B160="",$C160="",$E160=""),"",IFERROR(CHOOSE(MATCH(INDEX('Section Master'!$H$5:$H$29,MATCH($C160,'Section Master'!$A$5:$A$29,0)),{"Single+Aggregate","Aggregate","Per payment","Excess over","None"},0),IF(O160&gt;INDEX('Section Master'!$J$5:$J$29,MATCH($C160,'Section Master'!$A$5:$A$29,0)),O160-P160,IF(E160&gt;INDEX('Section Master'!$I$5:$I$29,MATCH($C160,'Section Master'!$A$5:$A$29,0)),E160,0)),IF(O160&gt;INDEX('Section Master'!$J$5:$J$29,MATCH($C160,'Section Master'!$A$5:$A$29,0)),O160-P160,0),IF(E160&gt;INDEX('Section Master'!$I$5:$I$29,MATCH($C160,'Section Master'!$A$5:$A$29,0)),E160,0),MAX(0,O160-INDEX('Section Master'!$J$5:$J$29,MATCH($C160,'Section Master'!$A$5:$A$29,0)))-P160,E160),0))</f>
        <v/>
      </c>
      <c r="R160" s="28" t="str">
        <f aca="false">IF(Q160="","",ROUND(Q160*L160,0))</f>
        <v/>
      </c>
      <c r="T160" s="29" t="str">
        <f aca="false">IF(A160="","",IF(MONTH(A160)=3,DATE(YEAR(A160),4,30),DATE(YEAR(A160),MONTH(A160)+1,7)))</f>
        <v/>
      </c>
      <c r="U160" s="26" t="str">
        <f aca="false">IF(OR(R160="",F160=""),"",IF(R160=0,0,IF(F160&gt;T160,(YEAR(F160)-YEAR(A160))*12+MONTH(F160)-MONTH(A160)+1,0)))</f>
        <v/>
      </c>
      <c r="V160" s="30" t="str">
        <f aca="false">IF(U160="","",ROUND(R160*Summary!$C$7*U160,0))</f>
        <v/>
      </c>
      <c r="W160" s="21" t="str">
        <f aca="false">IF(OR($B160="",$C160="",$E160=""),"",IF(R160=0,"No TDS yet",IF(F160="",IF(Summary!$C$6&gt;T160,"Overdue","Pending"),IF(F160&gt;T160,"Deposited late","Deposited"))))</f>
        <v/>
      </c>
      <c r="X160" s="31" t="str">
        <f aca="false">IF(B160="","",IF(OR(ISNA(MATCH($B160,Deductees!$A$5:$A$304,0)),ISNA(MATCH($C160,'Section Master'!$A$5:$A$29,0)),E160=""),1,0))</f>
        <v/>
      </c>
    </row>
    <row r="161" customFormat="false" ht="15" hidden="false" customHeight="true" outlineLevel="0" collapsed="false">
      <c r="A161" s="32"/>
      <c r="B161" s="17"/>
      <c r="C161" s="17"/>
      <c r="D161" s="17"/>
      <c r="E161" s="33"/>
      <c r="F161" s="32"/>
      <c r="G161" s="17"/>
      <c r="H161" s="24" t="str">
        <f aca="false">IF($B161="","",IFERROR(INDEX(Deductees!$B$5:$B$304,MATCH($B161,Deductees!$A$5:$A$304,0))&amp;"",""))</f>
        <v/>
      </c>
      <c r="I161" s="24" t="str">
        <f aca="false">IF($B161="","",IFERROR(INDEX(Deductees!$C$5:$C$304,MATCH($B161,Deductees!$A$5:$A$304,0)),"Not in master"))</f>
        <v/>
      </c>
      <c r="J161" s="24" t="str">
        <f aca="false">IF($B161="","",IFERROR(INDEX(Deductees!$D$5:$D$304,MATCH($B161,Deductees!$A$5:$A$304,0)),"-"))</f>
        <v/>
      </c>
      <c r="K161" s="24" t="str">
        <f aca="false">IF($C161="","",IFERROR(INDEX('Section Master'!$C$5:$C$29,MATCH($C161,'Section Master'!$A$5:$A$29,0))&amp;" / "&amp;INDEX('Section Master'!$D$5:$D$29,MATCH($C161,'Section Master'!$A$5:$A$29,0)),"Code not found"))</f>
        <v/>
      </c>
      <c r="L161" s="25" t="str">
        <f aca="false">IF(OR($B161="",$C161="",$E161=""),"",IFERROR(IF(I161&lt;&gt;"Valid",MAX(INDEX('Section Master'!$F$5:$F$29,MATCH($C161,'Section Master'!$A$5:$A$29,0)),INDEX('Section Master'!$G$5:$G$29,MATCH($C161,'Section Master'!$A$5:$A$29,0))),IF(J161="Individual/HUF",INDEX('Section Master'!$E$5:$E$29,MATCH($C161,'Section Master'!$A$5:$A$29,0)),INDEX('Section Master'!$F$5:$F$29,MATCH($C161,'Section Master'!$A$5:$A$29,0)))),0))</f>
        <v/>
      </c>
      <c r="M161" s="26" t="str">
        <f aca="false">IF(A161="","",IF(MONTH(A161)&gt;=4,YEAR(A161),YEAR(A161)-1))</f>
        <v/>
      </c>
      <c r="N161" s="21" t="str">
        <f aca="false">IF(A161="","","Q"&amp;CHOOSE(MONTH(A161),4,4,4,1,1,1,2,2,2,3,3,3))</f>
        <v/>
      </c>
      <c r="O161" s="27" t="str">
        <f aca="false">IF(OR($B161="",$C161="",$E161=""),"",SUMIFS($E$6:E161,$B$6:B161,B161,$C$6:C161,C161,$M$6:M161,M161))</f>
        <v/>
      </c>
      <c r="P161" s="27" t="str">
        <f aca="false">IF(OR($B161="",$C161="",$E161=""),"",SUMIFS($Q$6:Q160,$B$6:B160,B161,$C$6:C160,C161,$M$6:M160,M161))</f>
        <v/>
      </c>
      <c r="Q161" s="27" t="str">
        <f aca="false">IF(OR($B161="",$C161="",$E161=""),"",IFERROR(CHOOSE(MATCH(INDEX('Section Master'!$H$5:$H$29,MATCH($C161,'Section Master'!$A$5:$A$29,0)),{"Single+Aggregate","Aggregate","Per payment","Excess over","None"},0),IF(O161&gt;INDEX('Section Master'!$J$5:$J$29,MATCH($C161,'Section Master'!$A$5:$A$29,0)),O161-P161,IF(E161&gt;INDEX('Section Master'!$I$5:$I$29,MATCH($C161,'Section Master'!$A$5:$A$29,0)),E161,0)),IF(O161&gt;INDEX('Section Master'!$J$5:$J$29,MATCH($C161,'Section Master'!$A$5:$A$29,0)),O161-P161,0),IF(E161&gt;INDEX('Section Master'!$I$5:$I$29,MATCH($C161,'Section Master'!$A$5:$A$29,0)),E161,0),MAX(0,O161-INDEX('Section Master'!$J$5:$J$29,MATCH($C161,'Section Master'!$A$5:$A$29,0)))-P161,E161),0))</f>
        <v/>
      </c>
      <c r="R161" s="28" t="str">
        <f aca="false">IF(Q161="","",ROUND(Q161*L161,0))</f>
        <v/>
      </c>
      <c r="T161" s="29" t="str">
        <f aca="false">IF(A161="","",IF(MONTH(A161)=3,DATE(YEAR(A161),4,30),DATE(YEAR(A161),MONTH(A161)+1,7)))</f>
        <v/>
      </c>
      <c r="U161" s="26" t="str">
        <f aca="false">IF(OR(R161="",F161=""),"",IF(R161=0,0,IF(F161&gt;T161,(YEAR(F161)-YEAR(A161))*12+MONTH(F161)-MONTH(A161)+1,0)))</f>
        <v/>
      </c>
      <c r="V161" s="30" t="str">
        <f aca="false">IF(U161="","",ROUND(R161*Summary!$C$7*U161,0))</f>
        <v/>
      </c>
      <c r="W161" s="21" t="str">
        <f aca="false">IF(OR($B161="",$C161="",$E161=""),"",IF(R161=0,"No TDS yet",IF(F161="",IF(Summary!$C$6&gt;T161,"Overdue","Pending"),IF(F161&gt;T161,"Deposited late","Deposited"))))</f>
        <v/>
      </c>
      <c r="X161" s="31" t="str">
        <f aca="false">IF(B161="","",IF(OR(ISNA(MATCH($B161,Deductees!$A$5:$A$304,0)),ISNA(MATCH($C161,'Section Master'!$A$5:$A$29,0)),E161=""),1,0))</f>
        <v/>
      </c>
    </row>
    <row r="162" customFormat="false" ht="15" hidden="false" customHeight="true" outlineLevel="0" collapsed="false">
      <c r="A162" s="32"/>
      <c r="B162" s="17"/>
      <c r="C162" s="17"/>
      <c r="D162" s="17"/>
      <c r="E162" s="33"/>
      <c r="F162" s="32"/>
      <c r="G162" s="17"/>
      <c r="H162" s="24" t="str">
        <f aca="false">IF($B162="","",IFERROR(INDEX(Deductees!$B$5:$B$304,MATCH($B162,Deductees!$A$5:$A$304,0))&amp;"",""))</f>
        <v/>
      </c>
      <c r="I162" s="24" t="str">
        <f aca="false">IF($B162="","",IFERROR(INDEX(Deductees!$C$5:$C$304,MATCH($B162,Deductees!$A$5:$A$304,0)),"Not in master"))</f>
        <v/>
      </c>
      <c r="J162" s="24" t="str">
        <f aca="false">IF($B162="","",IFERROR(INDEX(Deductees!$D$5:$D$304,MATCH($B162,Deductees!$A$5:$A$304,0)),"-"))</f>
        <v/>
      </c>
      <c r="K162" s="24" t="str">
        <f aca="false">IF($C162="","",IFERROR(INDEX('Section Master'!$C$5:$C$29,MATCH($C162,'Section Master'!$A$5:$A$29,0))&amp;" / "&amp;INDEX('Section Master'!$D$5:$D$29,MATCH($C162,'Section Master'!$A$5:$A$29,0)),"Code not found"))</f>
        <v/>
      </c>
      <c r="L162" s="25" t="str">
        <f aca="false">IF(OR($B162="",$C162="",$E162=""),"",IFERROR(IF(I162&lt;&gt;"Valid",MAX(INDEX('Section Master'!$F$5:$F$29,MATCH($C162,'Section Master'!$A$5:$A$29,0)),INDEX('Section Master'!$G$5:$G$29,MATCH($C162,'Section Master'!$A$5:$A$29,0))),IF(J162="Individual/HUF",INDEX('Section Master'!$E$5:$E$29,MATCH($C162,'Section Master'!$A$5:$A$29,0)),INDEX('Section Master'!$F$5:$F$29,MATCH($C162,'Section Master'!$A$5:$A$29,0)))),0))</f>
        <v/>
      </c>
      <c r="M162" s="26" t="str">
        <f aca="false">IF(A162="","",IF(MONTH(A162)&gt;=4,YEAR(A162),YEAR(A162)-1))</f>
        <v/>
      </c>
      <c r="N162" s="21" t="str">
        <f aca="false">IF(A162="","","Q"&amp;CHOOSE(MONTH(A162),4,4,4,1,1,1,2,2,2,3,3,3))</f>
        <v/>
      </c>
      <c r="O162" s="27" t="str">
        <f aca="false">IF(OR($B162="",$C162="",$E162=""),"",SUMIFS($E$6:E162,$B$6:B162,B162,$C$6:C162,C162,$M$6:M162,M162))</f>
        <v/>
      </c>
      <c r="P162" s="27" t="str">
        <f aca="false">IF(OR($B162="",$C162="",$E162=""),"",SUMIFS($Q$6:Q161,$B$6:B161,B162,$C$6:C161,C162,$M$6:M161,M162))</f>
        <v/>
      </c>
      <c r="Q162" s="27" t="str">
        <f aca="false">IF(OR($B162="",$C162="",$E162=""),"",IFERROR(CHOOSE(MATCH(INDEX('Section Master'!$H$5:$H$29,MATCH($C162,'Section Master'!$A$5:$A$29,0)),{"Single+Aggregate","Aggregate","Per payment","Excess over","None"},0),IF(O162&gt;INDEX('Section Master'!$J$5:$J$29,MATCH($C162,'Section Master'!$A$5:$A$29,0)),O162-P162,IF(E162&gt;INDEX('Section Master'!$I$5:$I$29,MATCH($C162,'Section Master'!$A$5:$A$29,0)),E162,0)),IF(O162&gt;INDEX('Section Master'!$J$5:$J$29,MATCH($C162,'Section Master'!$A$5:$A$29,0)),O162-P162,0),IF(E162&gt;INDEX('Section Master'!$I$5:$I$29,MATCH($C162,'Section Master'!$A$5:$A$29,0)),E162,0),MAX(0,O162-INDEX('Section Master'!$J$5:$J$29,MATCH($C162,'Section Master'!$A$5:$A$29,0)))-P162,E162),0))</f>
        <v/>
      </c>
      <c r="R162" s="28" t="str">
        <f aca="false">IF(Q162="","",ROUND(Q162*L162,0))</f>
        <v/>
      </c>
      <c r="T162" s="29" t="str">
        <f aca="false">IF(A162="","",IF(MONTH(A162)=3,DATE(YEAR(A162),4,30),DATE(YEAR(A162),MONTH(A162)+1,7)))</f>
        <v/>
      </c>
      <c r="U162" s="26" t="str">
        <f aca="false">IF(OR(R162="",F162=""),"",IF(R162=0,0,IF(F162&gt;T162,(YEAR(F162)-YEAR(A162))*12+MONTH(F162)-MONTH(A162)+1,0)))</f>
        <v/>
      </c>
      <c r="V162" s="30" t="str">
        <f aca="false">IF(U162="","",ROUND(R162*Summary!$C$7*U162,0))</f>
        <v/>
      </c>
      <c r="W162" s="21" t="str">
        <f aca="false">IF(OR($B162="",$C162="",$E162=""),"",IF(R162=0,"No TDS yet",IF(F162="",IF(Summary!$C$6&gt;T162,"Overdue","Pending"),IF(F162&gt;T162,"Deposited late","Deposited"))))</f>
        <v/>
      </c>
      <c r="X162" s="31" t="str">
        <f aca="false">IF(B162="","",IF(OR(ISNA(MATCH($B162,Deductees!$A$5:$A$304,0)),ISNA(MATCH($C162,'Section Master'!$A$5:$A$29,0)),E162=""),1,0))</f>
        <v/>
      </c>
    </row>
    <row r="163" customFormat="false" ht="15" hidden="false" customHeight="true" outlineLevel="0" collapsed="false">
      <c r="A163" s="32"/>
      <c r="B163" s="17"/>
      <c r="C163" s="17"/>
      <c r="D163" s="17"/>
      <c r="E163" s="33"/>
      <c r="F163" s="32"/>
      <c r="G163" s="17"/>
      <c r="H163" s="24" t="str">
        <f aca="false">IF($B163="","",IFERROR(INDEX(Deductees!$B$5:$B$304,MATCH($B163,Deductees!$A$5:$A$304,0))&amp;"",""))</f>
        <v/>
      </c>
      <c r="I163" s="24" t="str">
        <f aca="false">IF($B163="","",IFERROR(INDEX(Deductees!$C$5:$C$304,MATCH($B163,Deductees!$A$5:$A$304,0)),"Not in master"))</f>
        <v/>
      </c>
      <c r="J163" s="24" t="str">
        <f aca="false">IF($B163="","",IFERROR(INDEX(Deductees!$D$5:$D$304,MATCH($B163,Deductees!$A$5:$A$304,0)),"-"))</f>
        <v/>
      </c>
      <c r="K163" s="24" t="str">
        <f aca="false">IF($C163="","",IFERROR(INDEX('Section Master'!$C$5:$C$29,MATCH($C163,'Section Master'!$A$5:$A$29,0))&amp;" / "&amp;INDEX('Section Master'!$D$5:$D$29,MATCH($C163,'Section Master'!$A$5:$A$29,0)),"Code not found"))</f>
        <v/>
      </c>
      <c r="L163" s="25" t="str">
        <f aca="false">IF(OR($B163="",$C163="",$E163=""),"",IFERROR(IF(I163&lt;&gt;"Valid",MAX(INDEX('Section Master'!$F$5:$F$29,MATCH($C163,'Section Master'!$A$5:$A$29,0)),INDEX('Section Master'!$G$5:$G$29,MATCH($C163,'Section Master'!$A$5:$A$29,0))),IF(J163="Individual/HUF",INDEX('Section Master'!$E$5:$E$29,MATCH($C163,'Section Master'!$A$5:$A$29,0)),INDEX('Section Master'!$F$5:$F$29,MATCH($C163,'Section Master'!$A$5:$A$29,0)))),0))</f>
        <v/>
      </c>
      <c r="M163" s="26" t="str">
        <f aca="false">IF(A163="","",IF(MONTH(A163)&gt;=4,YEAR(A163),YEAR(A163)-1))</f>
        <v/>
      </c>
      <c r="N163" s="21" t="str">
        <f aca="false">IF(A163="","","Q"&amp;CHOOSE(MONTH(A163),4,4,4,1,1,1,2,2,2,3,3,3))</f>
        <v/>
      </c>
      <c r="O163" s="27" t="str">
        <f aca="false">IF(OR($B163="",$C163="",$E163=""),"",SUMIFS($E$6:E163,$B$6:B163,B163,$C$6:C163,C163,$M$6:M163,M163))</f>
        <v/>
      </c>
      <c r="P163" s="27" t="str">
        <f aca="false">IF(OR($B163="",$C163="",$E163=""),"",SUMIFS($Q$6:Q162,$B$6:B162,B163,$C$6:C162,C163,$M$6:M162,M163))</f>
        <v/>
      </c>
      <c r="Q163" s="27" t="str">
        <f aca="false">IF(OR($B163="",$C163="",$E163=""),"",IFERROR(CHOOSE(MATCH(INDEX('Section Master'!$H$5:$H$29,MATCH($C163,'Section Master'!$A$5:$A$29,0)),{"Single+Aggregate","Aggregate","Per payment","Excess over","None"},0),IF(O163&gt;INDEX('Section Master'!$J$5:$J$29,MATCH($C163,'Section Master'!$A$5:$A$29,0)),O163-P163,IF(E163&gt;INDEX('Section Master'!$I$5:$I$29,MATCH($C163,'Section Master'!$A$5:$A$29,0)),E163,0)),IF(O163&gt;INDEX('Section Master'!$J$5:$J$29,MATCH($C163,'Section Master'!$A$5:$A$29,0)),O163-P163,0),IF(E163&gt;INDEX('Section Master'!$I$5:$I$29,MATCH($C163,'Section Master'!$A$5:$A$29,0)),E163,0),MAX(0,O163-INDEX('Section Master'!$J$5:$J$29,MATCH($C163,'Section Master'!$A$5:$A$29,0)))-P163,E163),0))</f>
        <v/>
      </c>
      <c r="R163" s="28" t="str">
        <f aca="false">IF(Q163="","",ROUND(Q163*L163,0))</f>
        <v/>
      </c>
      <c r="T163" s="29" t="str">
        <f aca="false">IF(A163="","",IF(MONTH(A163)=3,DATE(YEAR(A163),4,30),DATE(YEAR(A163),MONTH(A163)+1,7)))</f>
        <v/>
      </c>
      <c r="U163" s="26" t="str">
        <f aca="false">IF(OR(R163="",F163=""),"",IF(R163=0,0,IF(F163&gt;T163,(YEAR(F163)-YEAR(A163))*12+MONTH(F163)-MONTH(A163)+1,0)))</f>
        <v/>
      </c>
      <c r="V163" s="30" t="str">
        <f aca="false">IF(U163="","",ROUND(R163*Summary!$C$7*U163,0))</f>
        <v/>
      </c>
      <c r="W163" s="21" t="str">
        <f aca="false">IF(OR($B163="",$C163="",$E163=""),"",IF(R163=0,"No TDS yet",IF(F163="",IF(Summary!$C$6&gt;T163,"Overdue","Pending"),IF(F163&gt;T163,"Deposited late","Deposited"))))</f>
        <v/>
      </c>
      <c r="X163" s="31" t="str">
        <f aca="false">IF(B163="","",IF(OR(ISNA(MATCH($B163,Deductees!$A$5:$A$304,0)),ISNA(MATCH($C163,'Section Master'!$A$5:$A$29,0)),E163=""),1,0))</f>
        <v/>
      </c>
    </row>
    <row r="164" customFormat="false" ht="15" hidden="false" customHeight="true" outlineLevel="0" collapsed="false">
      <c r="A164" s="32"/>
      <c r="B164" s="17"/>
      <c r="C164" s="17"/>
      <c r="D164" s="17"/>
      <c r="E164" s="33"/>
      <c r="F164" s="32"/>
      <c r="G164" s="17"/>
      <c r="H164" s="24" t="str">
        <f aca="false">IF($B164="","",IFERROR(INDEX(Deductees!$B$5:$B$304,MATCH($B164,Deductees!$A$5:$A$304,0))&amp;"",""))</f>
        <v/>
      </c>
      <c r="I164" s="24" t="str">
        <f aca="false">IF($B164="","",IFERROR(INDEX(Deductees!$C$5:$C$304,MATCH($B164,Deductees!$A$5:$A$304,0)),"Not in master"))</f>
        <v/>
      </c>
      <c r="J164" s="24" t="str">
        <f aca="false">IF($B164="","",IFERROR(INDEX(Deductees!$D$5:$D$304,MATCH($B164,Deductees!$A$5:$A$304,0)),"-"))</f>
        <v/>
      </c>
      <c r="K164" s="24" t="str">
        <f aca="false">IF($C164="","",IFERROR(INDEX('Section Master'!$C$5:$C$29,MATCH($C164,'Section Master'!$A$5:$A$29,0))&amp;" / "&amp;INDEX('Section Master'!$D$5:$D$29,MATCH($C164,'Section Master'!$A$5:$A$29,0)),"Code not found"))</f>
        <v/>
      </c>
      <c r="L164" s="25" t="str">
        <f aca="false">IF(OR($B164="",$C164="",$E164=""),"",IFERROR(IF(I164&lt;&gt;"Valid",MAX(INDEX('Section Master'!$F$5:$F$29,MATCH($C164,'Section Master'!$A$5:$A$29,0)),INDEX('Section Master'!$G$5:$G$29,MATCH($C164,'Section Master'!$A$5:$A$29,0))),IF(J164="Individual/HUF",INDEX('Section Master'!$E$5:$E$29,MATCH($C164,'Section Master'!$A$5:$A$29,0)),INDEX('Section Master'!$F$5:$F$29,MATCH($C164,'Section Master'!$A$5:$A$29,0)))),0))</f>
        <v/>
      </c>
      <c r="M164" s="26" t="str">
        <f aca="false">IF(A164="","",IF(MONTH(A164)&gt;=4,YEAR(A164),YEAR(A164)-1))</f>
        <v/>
      </c>
      <c r="N164" s="21" t="str">
        <f aca="false">IF(A164="","","Q"&amp;CHOOSE(MONTH(A164),4,4,4,1,1,1,2,2,2,3,3,3))</f>
        <v/>
      </c>
      <c r="O164" s="27" t="str">
        <f aca="false">IF(OR($B164="",$C164="",$E164=""),"",SUMIFS($E$6:E164,$B$6:B164,B164,$C$6:C164,C164,$M$6:M164,M164))</f>
        <v/>
      </c>
      <c r="P164" s="27" t="str">
        <f aca="false">IF(OR($B164="",$C164="",$E164=""),"",SUMIFS($Q$6:Q163,$B$6:B163,B164,$C$6:C163,C164,$M$6:M163,M164))</f>
        <v/>
      </c>
      <c r="Q164" s="27" t="str">
        <f aca="false">IF(OR($B164="",$C164="",$E164=""),"",IFERROR(CHOOSE(MATCH(INDEX('Section Master'!$H$5:$H$29,MATCH($C164,'Section Master'!$A$5:$A$29,0)),{"Single+Aggregate","Aggregate","Per payment","Excess over","None"},0),IF(O164&gt;INDEX('Section Master'!$J$5:$J$29,MATCH($C164,'Section Master'!$A$5:$A$29,0)),O164-P164,IF(E164&gt;INDEX('Section Master'!$I$5:$I$29,MATCH($C164,'Section Master'!$A$5:$A$29,0)),E164,0)),IF(O164&gt;INDEX('Section Master'!$J$5:$J$29,MATCH($C164,'Section Master'!$A$5:$A$29,0)),O164-P164,0),IF(E164&gt;INDEX('Section Master'!$I$5:$I$29,MATCH($C164,'Section Master'!$A$5:$A$29,0)),E164,0),MAX(0,O164-INDEX('Section Master'!$J$5:$J$29,MATCH($C164,'Section Master'!$A$5:$A$29,0)))-P164,E164),0))</f>
        <v/>
      </c>
      <c r="R164" s="28" t="str">
        <f aca="false">IF(Q164="","",ROUND(Q164*L164,0))</f>
        <v/>
      </c>
      <c r="T164" s="29" t="str">
        <f aca="false">IF(A164="","",IF(MONTH(A164)=3,DATE(YEAR(A164),4,30),DATE(YEAR(A164),MONTH(A164)+1,7)))</f>
        <v/>
      </c>
      <c r="U164" s="26" t="str">
        <f aca="false">IF(OR(R164="",F164=""),"",IF(R164=0,0,IF(F164&gt;T164,(YEAR(F164)-YEAR(A164))*12+MONTH(F164)-MONTH(A164)+1,0)))</f>
        <v/>
      </c>
      <c r="V164" s="30" t="str">
        <f aca="false">IF(U164="","",ROUND(R164*Summary!$C$7*U164,0))</f>
        <v/>
      </c>
      <c r="W164" s="21" t="str">
        <f aca="false">IF(OR($B164="",$C164="",$E164=""),"",IF(R164=0,"No TDS yet",IF(F164="",IF(Summary!$C$6&gt;T164,"Overdue","Pending"),IF(F164&gt;T164,"Deposited late","Deposited"))))</f>
        <v/>
      </c>
      <c r="X164" s="31" t="str">
        <f aca="false">IF(B164="","",IF(OR(ISNA(MATCH($B164,Deductees!$A$5:$A$304,0)),ISNA(MATCH($C164,'Section Master'!$A$5:$A$29,0)),E164=""),1,0))</f>
        <v/>
      </c>
    </row>
    <row r="165" customFormat="false" ht="15" hidden="false" customHeight="true" outlineLevel="0" collapsed="false">
      <c r="A165" s="32"/>
      <c r="B165" s="17"/>
      <c r="C165" s="17"/>
      <c r="D165" s="17"/>
      <c r="E165" s="33"/>
      <c r="F165" s="32"/>
      <c r="G165" s="17"/>
      <c r="H165" s="24" t="str">
        <f aca="false">IF($B165="","",IFERROR(INDEX(Deductees!$B$5:$B$304,MATCH($B165,Deductees!$A$5:$A$304,0))&amp;"",""))</f>
        <v/>
      </c>
      <c r="I165" s="24" t="str">
        <f aca="false">IF($B165="","",IFERROR(INDEX(Deductees!$C$5:$C$304,MATCH($B165,Deductees!$A$5:$A$304,0)),"Not in master"))</f>
        <v/>
      </c>
      <c r="J165" s="24" t="str">
        <f aca="false">IF($B165="","",IFERROR(INDEX(Deductees!$D$5:$D$304,MATCH($B165,Deductees!$A$5:$A$304,0)),"-"))</f>
        <v/>
      </c>
      <c r="K165" s="24" t="str">
        <f aca="false">IF($C165="","",IFERROR(INDEX('Section Master'!$C$5:$C$29,MATCH($C165,'Section Master'!$A$5:$A$29,0))&amp;" / "&amp;INDEX('Section Master'!$D$5:$D$29,MATCH($C165,'Section Master'!$A$5:$A$29,0)),"Code not found"))</f>
        <v/>
      </c>
      <c r="L165" s="25" t="str">
        <f aca="false">IF(OR($B165="",$C165="",$E165=""),"",IFERROR(IF(I165&lt;&gt;"Valid",MAX(INDEX('Section Master'!$F$5:$F$29,MATCH($C165,'Section Master'!$A$5:$A$29,0)),INDEX('Section Master'!$G$5:$G$29,MATCH($C165,'Section Master'!$A$5:$A$29,0))),IF(J165="Individual/HUF",INDEX('Section Master'!$E$5:$E$29,MATCH($C165,'Section Master'!$A$5:$A$29,0)),INDEX('Section Master'!$F$5:$F$29,MATCH($C165,'Section Master'!$A$5:$A$29,0)))),0))</f>
        <v/>
      </c>
      <c r="M165" s="26" t="str">
        <f aca="false">IF(A165="","",IF(MONTH(A165)&gt;=4,YEAR(A165),YEAR(A165)-1))</f>
        <v/>
      </c>
      <c r="N165" s="21" t="str">
        <f aca="false">IF(A165="","","Q"&amp;CHOOSE(MONTH(A165),4,4,4,1,1,1,2,2,2,3,3,3))</f>
        <v/>
      </c>
      <c r="O165" s="27" t="str">
        <f aca="false">IF(OR($B165="",$C165="",$E165=""),"",SUMIFS($E$6:E165,$B$6:B165,B165,$C$6:C165,C165,$M$6:M165,M165))</f>
        <v/>
      </c>
      <c r="P165" s="27" t="str">
        <f aca="false">IF(OR($B165="",$C165="",$E165=""),"",SUMIFS($Q$6:Q164,$B$6:B164,B165,$C$6:C164,C165,$M$6:M164,M165))</f>
        <v/>
      </c>
      <c r="Q165" s="27" t="str">
        <f aca="false">IF(OR($B165="",$C165="",$E165=""),"",IFERROR(CHOOSE(MATCH(INDEX('Section Master'!$H$5:$H$29,MATCH($C165,'Section Master'!$A$5:$A$29,0)),{"Single+Aggregate","Aggregate","Per payment","Excess over","None"},0),IF(O165&gt;INDEX('Section Master'!$J$5:$J$29,MATCH($C165,'Section Master'!$A$5:$A$29,0)),O165-P165,IF(E165&gt;INDEX('Section Master'!$I$5:$I$29,MATCH($C165,'Section Master'!$A$5:$A$29,0)),E165,0)),IF(O165&gt;INDEX('Section Master'!$J$5:$J$29,MATCH($C165,'Section Master'!$A$5:$A$29,0)),O165-P165,0),IF(E165&gt;INDEX('Section Master'!$I$5:$I$29,MATCH($C165,'Section Master'!$A$5:$A$29,0)),E165,0),MAX(0,O165-INDEX('Section Master'!$J$5:$J$29,MATCH($C165,'Section Master'!$A$5:$A$29,0)))-P165,E165),0))</f>
        <v/>
      </c>
      <c r="R165" s="28" t="str">
        <f aca="false">IF(Q165="","",ROUND(Q165*L165,0))</f>
        <v/>
      </c>
      <c r="T165" s="29" t="str">
        <f aca="false">IF(A165="","",IF(MONTH(A165)=3,DATE(YEAR(A165),4,30),DATE(YEAR(A165),MONTH(A165)+1,7)))</f>
        <v/>
      </c>
      <c r="U165" s="26" t="str">
        <f aca="false">IF(OR(R165="",F165=""),"",IF(R165=0,0,IF(F165&gt;T165,(YEAR(F165)-YEAR(A165))*12+MONTH(F165)-MONTH(A165)+1,0)))</f>
        <v/>
      </c>
      <c r="V165" s="30" t="str">
        <f aca="false">IF(U165="","",ROUND(R165*Summary!$C$7*U165,0))</f>
        <v/>
      </c>
      <c r="W165" s="21" t="str">
        <f aca="false">IF(OR($B165="",$C165="",$E165=""),"",IF(R165=0,"No TDS yet",IF(F165="",IF(Summary!$C$6&gt;T165,"Overdue","Pending"),IF(F165&gt;T165,"Deposited late","Deposited"))))</f>
        <v/>
      </c>
      <c r="X165" s="31" t="str">
        <f aca="false">IF(B165="","",IF(OR(ISNA(MATCH($B165,Deductees!$A$5:$A$304,0)),ISNA(MATCH($C165,'Section Master'!$A$5:$A$29,0)),E165=""),1,0))</f>
        <v/>
      </c>
    </row>
    <row r="166" customFormat="false" ht="15" hidden="false" customHeight="true" outlineLevel="0" collapsed="false">
      <c r="A166" s="32"/>
      <c r="B166" s="17"/>
      <c r="C166" s="17"/>
      <c r="D166" s="17"/>
      <c r="E166" s="33"/>
      <c r="F166" s="32"/>
      <c r="G166" s="17"/>
      <c r="H166" s="24" t="str">
        <f aca="false">IF($B166="","",IFERROR(INDEX(Deductees!$B$5:$B$304,MATCH($B166,Deductees!$A$5:$A$304,0))&amp;"",""))</f>
        <v/>
      </c>
      <c r="I166" s="24" t="str">
        <f aca="false">IF($B166="","",IFERROR(INDEX(Deductees!$C$5:$C$304,MATCH($B166,Deductees!$A$5:$A$304,0)),"Not in master"))</f>
        <v/>
      </c>
      <c r="J166" s="24" t="str">
        <f aca="false">IF($B166="","",IFERROR(INDEX(Deductees!$D$5:$D$304,MATCH($B166,Deductees!$A$5:$A$304,0)),"-"))</f>
        <v/>
      </c>
      <c r="K166" s="24" t="str">
        <f aca="false">IF($C166="","",IFERROR(INDEX('Section Master'!$C$5:$C$29,MATCH($C166,'Section Master'!$A$5:$A$29,0))&amp;" / "&amp;INDEX('Section Master'!$D$5:$D$29,MATCH($C166,'Section Master'!$A$5:$A$29,0)),"Code not found"))</f>
        <v/>
      </c>
      <c r="L166" s="25" t="str">
        <f aca="false">IF(OR($B166="",$C166="",$E166=""),"",IFERROR(IF(I166&lt;&gt;"Valid",MAX(INDEX('Section Master'!$F$5:$F$29,MATCH($C166,'Section Master'!$A$5:$A$29,0)),INDEX('Section Master'!$G$5:$G$29,MATCH($C166,'Section Master'!$A$5:$A$29,0))),IF(J166="Individual/HUF",INDEX('Section Master'!$E$5:$E$29,MATCH($C166,'Section Master'!$A$5:$A$29,0)),INDEX('Section Master'!$F$5:$F$29,MATCH($C166,'Section Master'!$A$5:$A$29,0)))),0))</f>
        <v/>
      </c>
      <c r="M166" s="26" t="str">
        <f aca="false">IF(A166="","",IF(MONTH(A166)&gt;=4,YEAR(A166),YEAR(A166)-1))</f>
        <v/>
      </c>
      <c r="N166" s="21" t="str">
        <f aca="false">IF(A166="","","Q"&amp;CHOOSE(MONTH(A166),4,4,4,1,1,1,2,2,2,3,3,3))</f>
        <v/>
      </c>
      <c r="O166" s="27" t="str">
        <f aca="false">IF(OR($B166="",$C166="",$E166=""),"",SUMIFS($E$6:E166,$B$6:B166,B166,$C$6:C166,C166,$M$6:M166,M166))</f>
        <v/>
      </c>
      <c r="P166" s="27" t="str">
        <f aca="false">IF(OR($B166="",$C166="",$E166=""),"",SUMIFS($Q$6:Q165,$B$6:B165,B166,$C$6:C165,C166,$M$6:M165,M166))</f>
        <v/>
      </c>
      <c r="Q166" s="27" t="str">
        <f aca="false">IF(OR($B166="",$C166="",$E166=""),"",IFERROR(CHOOSE(MATCH(INDEX('Section Master'!$H$5:$H$29,MATCH($C166,'Section Master'!$A$5:$A$29,0)),{"Single+Aggregate","Aggregate","Per payment","Excess over","None"},0),IF(O166&gt;INDEX('Section Master'!$J$5:$J$29,MATCH($C166,'Section Master'!$A$5:$A$29,0)),O166-P166,IF(E166&gt;INDEX('Section Master'!$I$5:$I$29,MATCH($C166,'Section Master'!$A$5:$A$29,0)),E166,0)),IF(O166&gt;INDEX('Section Master'!$J$5:$J$29,MATCH($C166,'Section Master'!$A$5:$A$29,0)),O166-P166,0),IF(E166&gt;INDEX('Section Master'!$I$5:$I$29,MATCH($C166,'Section Master'!$A$5:$A$29,0)),E166,0),MAX(0,O166-INDEX('Section Master'!$J$5:$J$29,MATCH($C166,'Section Master'!$A$5:$A$29,0)))-P166,E166),0))</f>
        <v/>
      </c>
      <c r="R166" s="28" t="str">
        <f aca="false">IF(Q166="","",ROUND(Q166*L166,0))</f>
        <v/>
      </c>
      <c r="T166" s="29" t="str">
        <f aca="false">IF(A166="","",IF(MONTH(A166)=3,DATE(YEAR(A166),4,30),DATE(YEAR(A166),MONTH(A166)+1,7)))</f>
        <v/>
      </c>
      <c r="U166" s="26" t="str">
        <f aca="false">IF(OR(R166="",F166=""),"",IF(R166=0,0,IF(F166&gt;T166,(YEAR(F166)-YEAR(A166))*12+MONTH(F166)-MONTH(A166)+1,0)))</f>
        <v/>
      </c>
      <c r="V166" s="30" t="str">
        <f aca="false">IF(U166="","",ROUND(R166*Summary!$C$7*U166,0))</f>
        <v/>
      </c>
      <c r="W166" s="21" t="str">
        <f aca="false">IF(OR($B166="",$C166="",$E166=""),"",IF(R166=0,"No TDS yet",IF(F166="",IF(Summary!$C$6&gt;T166,"Overdue","Pending"),IF(F166&gt;T166,"Deposited late","Deposited"))))</f>
        <v/>
      </c>
      <c r="X166" s="31" t="str">
        <f aca="false">IF(B166="","",IF(OR(ISNA(MATCH($B166,Deductees!$A$5:$A$304,0)),ISNA(MATCH($C166,'Section Master'!$A$5:$A$29,0)),E166=""),1,0))</f>
        <v/>
      </c>
    </row>
    <row r="167" customFormat="false" ht="15" hidden="false" customHeight="true" outlineLevel="0" collapsed="false">
      <c r="A167" s="32"/>
      <c r="B167" s="17"/>
      <c r="C167" s="17"/>
      <c r="D167" s="17"/>
      <c r="E167" s="33"/>
      <c r="F167" s="32"/>
      <c r="G167" s="17"/>
      <c r="H167" s="24" t="str">
        <f aca="false">IF($B167="","",IFERROR(INDEX(Deductees!$B$5:$B$304,MATCH($B167,Deductees!$A$5:$A$304,0))&amp;"",""))</f>
        <v/>
      </c>
      <c r="I167" s="24" t="str">
        <f aca="false">IF($B167="","",IFERROR(INDEX(Deductees!$C$5:$C$304,MATCH($B167,Deductees!$A$5:$A$304,0)),"Not in master"))</f>
        <v/>
      </c>
      <c r="J167" s="24" t="str">
        <f aca="false">IF($B167="","",IFERROR(INDEX(Deductees!$D$5:$D$304,MATCH($B167,Deductees!$A$5:$A$304,0)),"-"))</f>
        <v/>
      </c>
      <c r="K167" s="24" t="str">
        <f aca="false">IF($C167="","",IFERROR(INDEX('Section Master'!$C$5:$C$29,MATCH($C167,'Section Master'!$A$5:$A$29,0))&amp;" / "&amp;INDEX('Section Master'!$D$5:$D$29,MATCH($C167,'Section Master'!$A$5:$A$29,0)),"Code not found"))</f>
        <v/>
      </c>
      <c r="L167" s="25" t="str">
        <f aca="false">IF(OR($B167="",$C167="",$E167=""),"",IFERROR(IF(I167&lt;&gt;"Valid",MAX(INDEX('Section Master'!$F$5:$F$29,MATCH($C167,'Section Master'!$A$5:$A$29,0)),INDEX('Section Master'!$G$5:$G$29,MATCH($C167,'Section Master'!$A$5:$A$29,0))),IF(J167="Individual/HUF",INDEX('Section Master'!$E$5:$E$29,MATCH($C167,'Section Master'!$A$5:$A$29,0)),INDEX('Section Master'!$F$5:$F$29,MATCH($C167,'Section Master'!$A$5:$A$29,0)))),0))</f>
        <v/>
      </c>
      <c r="M167" s="26" t="str">
        <f aca="false">IF(A167="","",IF(MONTH(A167)&gt;=4,YEAR(A167),YEAR(A167)-1))</f>
        <v/>
      </c>
      <c r="N167" s="21" t="str">
        <f aca="false">IF(A167="","","Q"&amp;CHOOSE(MONTH(A167),4,4,4,1,1,1,2,2,2,3,3,3))</f>
        <v/>
      </c>
      <c r="O167" s="27" t="str">
        <f aca="false">IF(OR($B167="",$C167="",$E167=""),"",SUMIFS($E$6:E167,$B$6:B167,B167,$C$6:C167,C167,$M$6:M167,M167))</f>
        <v/>
      </c>
      <c r="P167" s="27" t="str">
        <f aca="false">IF(OR($B167="",$C167="",$E167=""),"",SUMIFS($Q$6:Q166,$B$6:B166,B167,$C$6:C166,C167,$M$6:M166,M167))</f>
        <v/>
      </c>
      <c r="Q167" s="27" t="str">
        <f aca="false">IF(OR($B167="",$C167="",$E167=""),"",IFERROR(CHOOSE(MATCH(INDEX('Section Master'!$H$5:$H$29,MATCH($C167,'Section Master'!$A$5:$A$29,0)),{"Single+Aggregate","Aggregate","Per payment","Excess over","None"},0),IF(O167&gt;INDEX('Section Master'!$J$5:$J$29,MATCH($C167,'Section Master'!$A$5:$A$29,0)),O167-P167,IF(E167&gt;INDEX('Section Master'!$I$5:$I$29,MATCH($C167,'Section Master'!$A$5:$A$29,0)),E167,0)),IF(O167&gt;INDEX('Section Master'!$J$5:$J$29,MATCH($C167,'Section Master'!$A$5:$A$29,0)),O167-P167,0),IF(E167&gt;INDEX('Section Master'!$I$5:$I$29,MATCH($C167,'Section Master'!$A$5:$A$29,0)),E167,0),MAX(0,O167-INDEX('Section Master'!$J$5:$J$29,MATCH($C167,'Section Master'!$A$5:$A$29,0)))-P167,E167),0))</f>
        <v/>
      </c>
      <c r="R167" s="28" t="str">
        <f aca="false">IF(Q167="","",ROUND(Q167*L167,0))</f>
        <v/>
      </c>
      <c r="T167" s="29" t="str">
        <f aca="false">IF(A167="","",IF(MONTH(A167)=3,DATE(YEAR(A167),4,30),DATE(YEAR(A167),MONTH(A167)+1,7)))</f>
        <v/>
      </c>
      <c r="U167" s="26" t="str">
        <f aca="false">IF(OR(R167="",F167=""),"",IF(R167=0,0,IF(F167&gt;T167,(YEAR(F167)-YEAR(A167))*12+MONTH(F167)-MONTH(A167)+1,0)))</f>
        <v/>
      </c>
      <c r="V167" s="30" t="str">
        <f aca="false">IF(U167="","",ROUND(R167*Summary!$C$7*U167,0))</f>
        <v/>
      </c>
      <c r="W167" s="21" t="str">
        <f aca="false">IF(OR($B167="",$C167="",$E167=""),"",IF(R167=0,"No TDS yet",IF(F167="",IF(Summary!$C$6&gt;T167,"Overdue","Pending"),IF(F167&gt;T167,"Deposited late","Deposited"))))</f>
        <v/>
      </c>
      <c r="X167" s="31" t="str">
        <f aca="false">IF(B167="","",IF(OR(ISNA(MATCH($B167,Deductees!$A$5:$A$304,0)),ISNA(MATCH($C167,'Section Master'!$A$5:$A$29,0)),E167=""),1,0))</f>
        <v/>
      </c>
    </row>
    <row r="168" customFormat="false" ht="15" hidden="false" customHeight="true" outlineLevel="0" collapsed="false">
      <c r="A168" s="32"/>
      <c r="B168" s="17"/>
      <c r="C168" s="17"/>
      <c r="D168" s="17"/>
      <c r="E168" s="33"/>
      <c r="F168" s="32"/>
      <c r="G168" s="17"/>
      <c r="H168" s="24" t="str">
        <f aca="false">IF($B168="","",IFERROR(INDEX(Deductees!$B$5:$B$304,MATCH($B168,Deductees!$A$5:$A$304,0))&amp;"",""))</f>
        <v/>
      </c>
      <c r="I168" s="24" t="str">
        <f aca="false">IF($B168="","",IFERROR(INDEX(Deductees!$C$5:$C$304,MATCH($B168,Deductees!$A$5:$A$304,0)),"Not in master"))</f>
        <v/>
      </c>
      <c r="J168" s="24" t="str">
        <f aca="false">IF($B168="","",IFERROR(INDEX(Deductees!$D$5:$D$304,MATCH($B168,Deductees!$A$5:$A$304,0)),"-"))</f>
        <v/>
      </c>
      <c r="K168" s="24" t="str">
        <f aca="false">IF($C168="","",IFERROR(INDEX('Section Master'!$C$5:$C$29,MATCH($C168,'Section Master'!$A$5:$A$29,0))&amp;" / "&amp;INDEX('Section Master'!$D$5:$D$29,MATCH($C168,'Section Master'!$A$5:$A$29,0)),"Code not found"))</f>
        <v/>
      </c>
      <c r="L168" s="25" t="str">
        <f aca="false">IF(OR($B168="",$C168="",$E168=""),"",IFERROR(IF(I168&lt;&gt;"Valid",MAX(INDEX('Section Master'!$F$5:$F$29,MATCH($C168,'Section Master'!$A$5:$A$29,0)),INDEX('Section Master'!$G$5:$G$29,MATCH($C168,'Section Master'!$A$5:$A$29,0))),IF(J168="Individual/HUF",INDEX('Section Master'!$E$5:$E$29,MATCH($C168,'Section Master'!$A$5:$A$29,0)),INDEX('Section Master'!$F$5:$F$29,MATCH($C168,'Section Master'!$A$5:$A$29,0)))),0))</f>
        <v/>
      </c>
      <c r="M168" s="26" t="str">
        <f aca="false">IF(A168="","",IF(MONTH(A168)&gt;=4,YEAR(A168),YEAR(A168)-1))</f>
        <v/>
      </c>
      <c r="N168" s="21" t="str">
        <f aca="false">IF(A168="","","Q"&amp;CHOOSE(MONTH(A168),4,4,4,1,1,1,2,2,2,3,3,3))</f>
        <v/>
      </c>
      <c r="O168" s="27" t="str">
        <f aca="false">IF(OR($B168="",$C168="",$E168=""),"",SUMIFS($E$6:E168,$B$6:B168,B168,$C$6:C168,C168,$M$6:M168,M168))</f>
        <v/>
      </c>
      <c r="P168" s="27" t="str">
        <f aca="false">IF(OR($B168="",$C168="",$E168=""),"",SUMIFS($Q$6:Q167,$B$6:B167,B168,$C$6:C167,C168,$M$6:M167,M168))</f>
        <v/>
      </c>
      <c r="Q168" s="27" t="str">
        <f aca="false">IF(OR($B168="",$C168="",$E168=""),"",IFERROR(CHOOSE(MATCH(INDEX('Section Master'!$H$5:$H$29,MATCH($C168,'Section Master'!$A$5:$A$29,0)),{"Single+Aggregate","Aggregate","Per payment","Excess over","None"},0),IF(O168&gt;INDEX('Section Master'!$J$5:$J$29,MATCH($C168,'Section Master'!$A$5:$A$29,0)),O168-P168,IF(E168&gt;INDEX('Section Master'!$I$5:$I$29,MATCH($C168,'Section Master'!$A$5:$A$29,0)),E168,0)),IF(O168&gt;INDEX('Section Master'!$J$5:$J$29,MATCH($C168,'Section Master'!$A$5:$A$29,0)),O168-P168,0),IF(E168&gt;INDEX('Section Master'!$I$5:$I$29,MATCH($C168,'Section Master'!$A$5:$A$29,0)),E168,0),MAX(0,O168-INDEX('Section Master'!$J$5:$J$29,MATCH($C168,'Section Master'!$A$5:$A$29,0)))-P168,E168),0))</f>
        <v/>
      </c>
      <c r="R168" s="28" t="str">
        <f aca="false">IF(Q168="","",ROUND(Q168*L168,0))</f>
        <v/>
      </c>
      <c r="T168" s="29" t="str">
        <f aca="false">IF(A168="","",IF(MONTH(A168)=3,DATE(YEAR(A168),4,30),DATE(YEAR(A168),MONTH(A168)+1,7)))</f>
        <v/>
      </c>
      <c r="U168" s="26" t="str">
        <f aca="false">IF(OR(R168="",F168=""),"",IF(R168=0,0,IF(F168&gt;T168,(YEAR(F168)-YEAR(A168))*12+MONTH(F168)-MONTH(A168)+1,0)))</f>
        <v/>
      </c>
      <c r="V168" s="30" t="str">
        <f aca="false">IF(U168="","",ROUND(R168*Summary!$C$7*U168,0))</f>
        <v/>
      </c>
      <c r="W168" s="21" t="str">
        <f aca="false">IF(OR($B168="",$C168="",$E168=""),"",IF(R168=0,"No TDS yet",IF(F168="",IF(Summary!$C$6&gt;T168,"Overdue","Pending"),IF(F168&gt;T168,"Deposited late","Deposited"))))</f>
        <v/>
      </c>
      <c r="X168" s="31" t="str">
        <f aca="false">IF(B168="","",IF(OR(ISNA(MATCH($B168,Deductees!$A$5:$A$304,0)),ISNA(MATCH($C168,'Section Master'!$A$5:$A$29,0)),E168=""),1,0))</f>
        <v/>
      </c>
    </row>
    <row r="169" customFormat="false" ht="15" hidden="false" customHeight="true" outlineLevel="0" collapsed="false">
      <c r="A169" s="32"/>
      <c r="B169" s="17"/>
      <c r="C169" s="17"/>
      <c r="D169" s="17"/>
      <c r="E169" s="33"/>
      <c r="F169" s="32"/>
      <c r="G169" s="17"/>
      <c r="H169" s="24" t="str">
        <f aca="false">IF($B169="","",IFERROR(INDEX(Deductees!$B$5:$B$304,MATCH($B169,Deductees!$A$5:$A$304,0))&amp;"",""))</f>
        <v/>
      </c>
      <c r="I169" s="24" t="str">
        <f aca="false">IF($B169="","",IFERROR(INDEX(Deductees!$C$5:$C$304,MATCH($B169,Deductees!$A$5:$A$304,0)),"Not in master"))</f>
        <v/>
      </c>
      <c r="J169" s="24" t="str">
        <f aca="false">IF($B169="","",IFERROR(INDEX(Deductees!$D$5:$D$304,MATCH($B169,Deductees!$A$5:$A$304,0)),"-"))</f>
        <v/>
      </c>
      <c r="K169" s="24" t="str">
        <f aca="false">IF($C169="","",IFERROR(INDEX('Section Master'!$C$5:$C$29,MATCH($C169,'Section Master'!$A$5:$A$29,0))&amp;" / "&amp;INDEX('Section Master'!$D$5:$D$29,MATCH($C169,'Section Master'!$A$5:$A$29,0)),"Code not found"))</f>
        <v/>
      </c>
      <c r="L169" s="25" t="str">
        <f aca="false">IF(OR($B169="",$C169="",$E169=""),"",IFERROR(IF(I169&lt;&gt;"Valid",MAX(INDEX('Section Master'!$F$5:$F$29,MATCH($C169,'Section Master'!$A$5:$A$29,0)),INDEX('Section Master'!$G$5:$G$29,MATCH($C169,'Section Master'!$A$5:$A$29,0))),IF(J169="Individual/HUF",INDEX('Section Master'!$E$5:$E$29,MATCH($C169,'Section Master'!$A$5:$A$29,0)),INDEX('Section Master'!$F$5:$F$29,MATCH($C169,'Section Master'!$A$5:$A$29,0)))),0))</f>
        <v/>
      </c>
      <c r="M169" s="26" t="str">
        <f aca="false">IF(A169="","",IF(MONTH(A169)&gt;=4,YEAR(A169),YEAR(A169)-1))</f>
        <v/>
      </c>
      <c r="N169" s="21" t="str">
        <f aca="false">IF(A169="","","Q"&amp;CHOOSE(MONTH(A169),4,4,4,1,1,1,2,2,2,3,3,3))</f>
        <v/>
      </c>
      <c r="O169" s="27" t="str">
        <f aca="false">IF(OR($B169="",$C169="",$E169=""),"",SUMIFS($E$6:E169,$B$6:B169,B169,$C$6:C169,C169,$M$6:M169,M169))</f>
        <v/>
      </c>
      <c r="P169" s="27" t="str">
        <f aca="false">IF(OR($B169="",$C169="",$E169=""),"",SUMIFS($Q$6:Q168,$B$6:B168,B169,$C$6:C168,C169,$M$6:M168,M169))</f>
        <v/>
      </c>
      <c r="Q169" s="27" t="str">
        <f aca="false">IF(OR($B169="",$C169="",$E169=""),"",IFERROR(CHOOSE(MATCH(INDEX('Section Master'!$H$5:$H$29,MATCH($C169,'Section Master'!$A$5:$A$29,0)),{"Single+Aggregate","Aggregate","Per payment","Excess over","None"},0),IF(O169&gt;INDEX('Section Master'!$J$5:$J$29,MATCH($C169,'Section Master'!$A$5:$A$29,0)),O169-P169,IF(E169&gt;INDEX('Section Master'!$I$5:$I$29,MATCH($C169,'Section Master'!$A$5:$A$29,0)),E169,0)),IF(O169&gt;INDEX('Section Master'!$J$5:$J$29,MATCH($C169,'Section Master'!$A$5:$A$29,0)),O169-P169,0),IF(E169&gt;INDEX('Section Master'!$I$5:$I$29,MATCH($C169,'Section Master'!$A$5:$A$29,0)),E169,0),MAX(0,O169-INDEX('Section Master'!$J$5:$J$29,MATCH($C169,'Section Master'!$A$5:$A$29,0)))-P169,E169),0))</f>
        <v/>
      </c>
      <c r="R169" s="28" t="str">
        <f aca="false">IF(Q169="","",ROUND(Q169*L169,0))</f>
        <v/>
      </c>
      <c r="T169" s="29" t="str">
        <f aca="false">IF(A169="","",IF(MONTH(A169)=3,DATE(YEAR(A169),4,30),DATE(YEAR(A169),MONTH(A169)+1,7)))</f>
        <v/>
      </c>
      <c r="U169" s="26" t="str">
        <f aca="false">IF(OR(R169="",F169=""),"",IF(R169=0,0,IF(F169&gt;T169,(YEAR(F169)-YEAR(A169))*12+MONTH(F169)-MONTH(A169)+1,0)))</f>
        <v/>
      </c>
      <c r="V169" s="30" t="str">
        <f aca="false">IF(U169="","",ROUND(R169*Summary!$C$7*U169,0))</f>
        <v/>
      </c>
      <c r="W169" s="21" t="str">
        <f aca="false">IF(OR($B169="",$C169="",$E169=""),"",IF(R169=0,"No TDS yet",IF(F169="",IF(Summary!$C$6&gt;T169,"Overdue","Pending"),IF(F169&gt;T169,"Deposited late","Deposited"))))</f>
        <v/>
      </c>
      <c r="X169" s="31" t="str">
        <f aca="false">IF(B169="","",IF(OR(ISNA(MATCH($B169,Deductees!$A$5:$A$304,0)),ISNA(MATCH($C169,'Section Master'!$A$5:$A$29,0)),E169=""),1,0))</f>
        <v/>
      </c>
    </row>
    <row r="170" customFormat="false" ht="15" hidden="false" customHeight="true" outlineLevel="0" collapsed="false">
      <c r="A170" s="32"/>
      <c r="B170" s="17"/>
      <c r="C170" s="17"/>
      <c r="D170" s="17"/>
      <c r="E170" s="33"/>
      <c r="F170" s="32"/>
      <c r="G170" s="17"/>
      <c r="H170" s="24" t="str">
        <f aca="false">IF($B170="","",IFERROR(INDEX(Deductees!$B$5:$B$304,MATCH($B170,Deductees!$A$5:$A$304,0))&amp;"",""))</f>
        <v/>
      </c>
      <c r="I170" s="24" t="str">
        <f aca="false">IF($B170="","",IFERROR(INDEX(Deductees!$C$5:$C$304,MATCH($B170,Deductees!$A$5:$A$304,0)),"Not in master"))</f>
        <v/>
      </c>
      <c r="J170" s="24" t="str">
        <f aca="false">IF($B170="","",IFERROR(INDEX(Deductees!$D$5:$D$304,MATCH($B170,Deductees!$A$5:$A$304,0)),"-"))</f>
        <v/>
      </c>
      <c r="K170" s="24" t="str">
        <f aca="false">IF($C170="","",IFERROR(INDEX('Section Master'!$C$5:$C$29,MATCH($C170,'Section Master'!$A$5:$A$29,0))&amp;" / "&amp;INDEX('Section Master'!$D$5:$D$29,MATCH($C170,'Section Master'!$A$5:$A$29,0)),"Code not found"))</f>
        <v/>
      </c>
      <c r="L170" s="25" t="str">
        <f aca="false">IF(OR($B170="",$C170="",$E170=""),"",IFERROR(IF(I170&lt;&gt;"Valid",MAX(INDEX('Section Master'!$F$5:$F$29,MATCH($C170,'Section Master'!$A$5:$A$29,0)),INDEX('Section Master'!$G$5:$G$29,MATCH($C170,'Section Master'!$A$5:$A$29,0))),IF(J170="Individual/HUF",INDEX('Section Master'!$E$5:$E$29,MATCH($C170,'Section Master'!$A$5:$A$29,0)),INDEX('Section Master'!$F$5:$F$29,MATCH($C170,'Section Master'!$A$5:$A$29,0)))),0))</f>
        <v/>
      </c>
      <c r="M170" s="26" t="str">
        <f aca="false">IF(A170="","",IF(MONTH(A170)&gt;=4,YEAR(A170),YEAR(A170)-1))</f>
        <v/>
      </c>
      <c r="N170" s="21" t="str">
        <f aca="false">IF(A170="","","Q"&amp;CHOOSE(MONTH(A170),4,4,4,1,1,1,2,2,2,3,3,3))</f>
        <v/>
      </c>
      <c r="O170" s="27" t="str">
        <f aca="false">IF(OR($B170="",$C170="",$E170=""),"",SUMIFS($E$6:E170,$B$6:B170,B170,$C$6:C170,C170,$M$6:M170,M170))</f>
        <v/>
      </c>
      <c r="P170" s="27" t="str">
        <f aca="false">IF(OR($B170="",$C170="",$E170=""),"",SUMIFS($Q$6:Q169,$B$6:B169,B170,$C$6:C169,C170,$M$6:M169,M170))</f>
        <v/>
      </c>
      <c r="Q170" s="27" t="str">
        <f aca="false">IF(OR($B170="",$C170="",$E170=""),"",IFERROR(CHOOSE(MATCH(INDEX('Section Master'!$H$5:$H$29,MATCH($C170,'Section Master'!$A$5:$A$29,0)),{"Single+Aggregate","Aggregate","Per payment","Excess over","None"},0),IF(O170&gt;INDEX('Section Master'!$J$5:$J$29,MATCH($C170,'Section Master'!$A$5:$A$29,0)),O170-P170,IF(E170&gt;INDEX('Section Master'!$I$5:$I$29,MATCH($C170,'Section Master'!$A$5:$A$29,0)),E170,0)),IF(O170&gt;INDEX('Section Master'!$J$5:$J$29,MATCH($C170,'Section Master'!$A$5:$A$29,0)),O170-P170,0),IF(E170&gt;INDEX('Section Master'!$I$5:$I$29,MATCH($C170,'Section Master'!$A$5:$A$29,0)),E170,0),MAX(0,O170-INDEX('Section Master'!$J$5:$J$29,MATCH($C170,'Section Master'!$A$5:$A$29,0)))-P170,E170),0))</f>
        <v/>
      </c>
      <c r="R170" s="28" t="str">
        <f aca="false">IF(Q170="","",ROUND(Q170*L170,0))</f>
        <v/>
      </c>
      <c r="T170" s="29" t="str">
        <f aca="false">IF(A170="","",IF(MONTH(A170)=3,DATE(YEAR(A170),4,30),DATE(YEAR(A170),MONTH(A170)+1,7)))</f>
        <v/>
      </c>
      <c r="U170" s="26" t="str">
        <f aca="false">IF(OR(R170="",F170=""),"",IF(R170=0,0,IF(F170&gt;T170,(YEAR(F170)-YEAR(A170))*12+MONTH(F170)-MONTH(A170)+1,0)))</f>
        <v/>
      </c>
      <c r="V170" s="30" t="str">
        <f aca="false">IF(U170="","",ROUND(R170*Summary!$C$7*U170,0))</f>
        <v/>
      </c>
      <c r="W170" s="21" t="str">
        <f aca="false">IF(OR($B170="",$C170="",$E170=""),"",IF(R170=0,"No TDS yet",IF(F170="",IF(Summary!$C$6&gt;T170,"Overdue","Pending"),IF(F170&gt;T170,"Deposited late","Deposited"))))</f>
        <v/>
      </c>
      <c r="X170" s="31" t="str">
        <f aca="false">IF(B170="","",IF(OR(ISNA(MATCH($B170,Deductees!$A$5:$A$304,0)),ISNA(MATCH($C170,'Section Master'!$A$5:$A$29,0)),E170=""),1,0))</f>
        <v/>
      </c>
    </row>
    <row r="171" customFormat="false" ht="15" hidden="false" customHeight="true" outlineLevel="0" collapsed="false">
      <c r="A171" s="32"/>
      <c r="B171" s="17"/>
      <c r="C171" s="17"/>
      <c r="D171" s="17"/>
      <c r="E171" s="33"/>
      <c r="F171" s="32"/>
      <c r="G171" s="17"/>
      <c r="H171" s="24" t="str">
        <f aca="false">IF($B171="","",IFERROR(INDEX(Deductees!$B$5:$B$304,MATCH($B171,Deductees!$A$5:$A$304,0))&amp;"",""))</f>
        <v/>
      </c>
      <c r="I171" s="24" t="str">
        <f aca="false">IF($B171="","",IFERROR(INDEX(Deductees!$C$5:$C$304,MATCH($B171,Deductees!$A$5:$A$304,0)),"Not in master"))</f>
        <v/>
      </c>
      <c r="J171" s="24" t="str">
        <f aca="false">IF($B171="","",IFERROR(INDEX(Deductees!$D$5:$D$304,MATCH($B171,Deductees!$A$5:$A$304,0)),"-"))</f>
        <v/>
      </c>
      <c r="K171" s="24" t="str">
        <f aca="false">IF($C171="","",IFERROR(INDEX('Section Master'!$C$5:$C$29,MATCH($C171,'Section Master'!$A$5:$A$29,0))&amp;" / "&amp;INDEX('Section Master'!$D$5:$D$29,MATCH($C171,'Section Master'!$A$5:$A$29,0)),"Code not found"))</f>
        <v/>
      </c>
      <c r="L171" s="25" t="str">
        <f aca="false">IF(OR($B171="",$C171="",$E171=""),"",IFERROR(IF(I171&lt;&gt;"Valid",MAX(INDEX('Section Master'!$F$5:$F$29,MATCH($C171,'Section Master'!$A$5:$A$29,0)),INDEX('Section Master'!$G$5:$G$29,MATCH($C171,'Section Master'!$A$5:$A$29,0))),IF(J171="Individual/HUF",INDEX('Section Master'!$E$5:$E$29,MATCH($C171,'Section Master'!$A$5:$A$29,0)),INDEX('Section Master'!$F$5:$F$29,MATCH($C171,'Section Master'!$A$5:$A$29,0)))),0))</f>
        <v/>
      </c>
      <c r="M171" s="26" t="str">
        <f aca="false">IF(A171="","",IF(MONTH(A171)&gt;=4,YEAR(A171),YEAR(A171)-1))</f>
        <v/>
      </c>
      <c r="N171" s="21" t="str">
        <f aca="false">IF(A171="","","Q"&amp;CHOOSE(MONTH(A171),4,4,4,1,1,1,2,2,2,3,3,3))</f>
        <v/>
      </c>
      <c r="O171" s="27" t="str">
        <f aca="false">IF(OR($B171="",$C171="",$E171=""),"",SUMIFS($E$6:E171,$B$6:B171,B171,$C$6:C171,C171,$M$6:M171,M171))</f>
        <v/>
      </c>
      <c r="P171" s="27" t="str">
        <f aca="false">IF(OR($B171="",$C171="",$E171=""),"",SUMIFS($Q$6:Q170,$B$6:B170,B171,$C$6:C170,C171,$M$6:M170,M171))</f>
        <v/>
      </c>
      <c r="Q171" s="27" t="str">
        <f aca="false">IF(OR($B171="",$C171="",$E171=""),"",IFERROR(CHOOSE(MATCH(INDEX('Section Master'!$H$5:$H$29,MATCH($C171,'Section Master'!$A$5:$A$29,0)),{"Single+Aggregate","Aggregate","Per payment","Excess over","None"},0),IF(O171&gt;INDEX('Section Master'!$J$5:$J$29,MATCH($C171,'Section Master'!$A$5:$A$29,0)),O171-P171,IF(E171&gt;INDEX('Section Master'!$I$5:$I$29,MATCH($C171,'Section Master'!$A$5:$A$29,0)),E171,0)),IF(O171&gt;INDEX('Section Master'!$J$5:$J$29,MATCH($C171,'Section Master'!$A$5:$A$29,0)),O171-P171,0),IF(E171&gt;INDEX('Section Master'!$I$5:$I$29,MATCH($C171,'Section Master'!$A$5:$A$29,0)),E171,0),MAX(0,O171-INDEX('Section Master'!$J$5:$J$29,MATCH($C171,'Section Master'!$A$5:$A$29,0)))-P171,E171),0))</f>
        <v/>
      </c>
      <c r="R171" s="28" t="str">
        <f aca="false">IF(Q171="","",ROUND(Q171*L171,0))</f>
        <v/>
      </c>
      <c r="T171" s="29" t="str">
        <f aca="false">IF(A171="","",IF(MONTH(A171)=3,DATE(YEAR(A171),4,30),DATE(YEAR(A171),MONTH(A171)+1,7)))</f>
        <v/>
      </c>
      <c r="U171" s="26" t="str">
        <f aca="false">IF(OR(R171="",F171=""),"",IF(R171=0,0,IF(F171&gt;T171,(YEAR(F171)-YEAR(A171))*12+MONTH(F171)-MONTH(A171)+1,0)))</f>
        <v/>
      </c>
      <c r="V171" s="30" t="str">
        <f aca="false">IF(U171="","",ROUND(R171*Summary!$C$7*U171,0))</f>
        <v/>
      </c>
      <c r="W171" s="21" t="str">
        <f aca="false">IF(OR($B171="",$C171="",$E171=""),"",IF(R171=0,"No TDS yet",IF(F171="",IF(Summary!$C$6&gt;T171,"Overdue","Pending"),IF(F171&gt;T171,"Deposited late","Deposited"))))</f>
        <v/>
      </c>
      <c r="X171" s="31" t="str">
        <f aca="false">IF(B171="","",IF(OR(ISNA(MATCH($B171,Deductees!$A$5:$A$304,0)),ISNA(MATCH($C171,'Section Master'!$A$5:$A$29,0)),E171=""),1,0))</f>
        <v/>
      </c>
    </row>
    <row r="172" customFormat="false" ht="15" hidden="false" customHeight="true" outlineLevel="0" collapsed="false">
      <c r="A172" s="32"/>
      <c r="B172" s="17"/>
      <c r="C172" s="17"/>
      <c r="D172" s="17"/>
      <c r="E172" s="33"/>
      <c r="F172" s="32"/>
      <c r="G172" s="17"/>
      <c r="H172" s="24" t="str">
        <f aca="false">IF($B172="","",IFERROR(INDEX(Deductees!$B$5:$B$304,MATCH($B172,Deductees!$A$5:$A$304,0))&amp;"",""))</f>
        <v/>
      </c>
      <c r="I172" s="24" t="str">
        <f aca="false">IF($B172="","",IFERROR(INDEX(Deductees!$C$5:$C$304,MATCH($B172,Deductees!$A$5:$A$304,0)),"Not in master"))</f>
        <v/>
      </c>
      <c r="J172" s="24" t="str">
        <f aca="false">IF($B172="","",IFERROR(INDEX(Deductees!$D$5:$D$304,MATCH($B172,Deductees!$A$5:$A$304,0)),"-"))</f>
        <v/>
      </c>
      <c r="K172" s="24" t="str">
        <f aca="false">IF($C172="","",IFERROR(INDEX('Section Master'!$C$5:$C$29,MATCH($C172,'Section Master'!$A$5:$A$29,0))&amp;" / "&amp;INDEX('Section Master'!$D$5:$D$29,MATCH($C172,'Section Master'!$A$5:$A$29,0)),"Code not found"))</f>
        <v/>
      </c>
      <c r="L172" s="25" t="str">
        <f aca="false">IF(OR($B172="",$C172="",$E172=""),"",IFERROR(IF(I172&lt;&gt;"Valid",MAX(INDEX('Section Master'!$F$5:$F$29,MATCH($C172,'Section Master'!$A$5:$A$29,0)),INDEX('Section Master'!$G$5:$G$29,MATCH($C172,'Section Master'!$A$5:$A$29,0))),IF(J172="Individual/HUF",INDEX('Section Master'!$E$5:$E$29,MATCH($C172,'Section Master'!$A$5:$A$29,0)),INDEX('Section Master'!$F$5:$F$29,MATCH($C172,'Section Master'!$A$5:$A$29,0)))),0))</f>
        <v/>
      </c>
      <c r="M172" s="26" t="str">
        <f aca="false">IF(A172="","",IF(MONTH(A172)&gt;=4,YEAR(A172),YEAR(A172)-1))</f>
        <v/>
      </c>
      <c r="N172" s="21" t="str">
        <f aca="false">IF(A172="","","Q"&amp;CHOOSE(MONTH(A172),4,4,4,1,1,1,2,2,2,3,3,3))</f>
        <v/>
      </c>
      <c r="O172" s="27" t="str">
        <f aca="false">IF(OR($B172="",$C172="",$E172=""),"",SUMIFS($E$6:E172,$B$6:B172,B172,$C$6:C172,C172,$M$6:M172,M172))</f>
        <v/>
      </c>
      <c r="P172" s="27" t="str">
        <f aca="false">IF(OR($B172="",$C172="",$E172=""),"",SUMIFS($Q$6:Q171,$B$6:B171,B172,$C$6:C171,C172,$M$6:M171,M172))</f>
        <v/>
      </c>
      <c r="Q172" s="27" t="str">
        <f aca="false">IF(OR($B172="",$C172="",$E172=""),"",IFERROR(CHOOSE(MATCH(INDEX('Section Master'!$H$5:$H$29,MATCH($C172,'Section Master'!$A$5:$A$29,0)),{"Single+Aggregate","Aggregate","Per payment","Excess over","None"},0),IF(O172&gt;INDEX('Section Master'!$J$5:$J$29,MATCH($C172,'Section Master'!$A$5:$A$29,0)),O172-P172,IF(E172&gt;INDEX('Section Master'!$I$5:$I$29,MATCH($C172,'Section Master'!$A$5:$A$29,0)),E172,0)),IF(O172&gt;INDEX('Section Master'!$J$5:$J$29,MATCH($C172,'Section Master'!$A$5:$A$29,0)),O172-P172,0),IF(E172&gt;INDEX('Section Master'!$I$5:$I$29,MATCH($C172,'Section Master'!$A$5:$A$29,0)),E172,0),MAX(0,O172-INDEX('Section Master'!$J$5:$J$29,MATCH($C172,'Section Master'!$A$5:$A$29,0)))-P172,E172),0))</f>
        <v/>
      </c>
      <c r="R172" s="28" t="str">
        <f aca="false">IF(Q172="","",ROUND(Q172*L172,0))</f>
        <v/>
      </c>
      <c r="T172" s="29" t="str">
        <f aca="false">IF(A172="","",IF(MONTH(A172)=3,DATE(YEAR(A172),4,30),DATE(YEAR(A172),MONTH(A172)+1,7)))</f>
        <v/>
      </c>
      <c r="U172" s="26" t="str">
        <f aca="false">IF(OR(R172="",F172=""),"",IF(R172=0,0,IF(F172&gt;T172,(YEAR(F172)-YEAR(A172))*12+MONTH(F172)-MONTH(A172)+1,0)))</f>
        <v/>
      </c>
      <c r="V172" s="30" t="str">
        <f aca="false">IF(U172="","",ROUND(R172*Summary!$C$7*U172,0))</f>
        <v/>
      </c>
      <c r="W172" s="21" t="str">
        <f aca="false">IF(OR($B172="",$C172="",$E172=""),"",IF(R172=0,"No TDS yet",IF(F172="",IF(Summary!$C$6&gt;T172,"Overdue","Pending"),IF(F172&gt;T172,"Deposited late","Deposited"))))</f>
        <v/>
      </c>
      <c r="X172" s="31" t="str">
        <f aca="false">IF(B172="","",IF(OR(ISNA(MATCH($B172,Deductees!$A$5:$A$304,0)),ISNA(MATCH($C172,'Section Master'!$A$5:$A$29,0)),E172=""),1,0))</f>
        <v/>
      </c>
    </row>
    <row r="173" customFormat="false" ht="15" hidden="false" customHeight="true" outlineLevel="0" collapsed="false">
      <c r="A173" s="32"/>
      <c r="B173" s="17"/>
      <c r="C173" s="17"/>
      <c r="D173" s="17"/>
      <c r="E173" s="33"/>
      <c r="F173" s="32"/>
      <c r="G173" s="17"/>
      <c r="H173" s="24" t="str">
        <f aca="false">IF($B173="","",IFERROR(INDEX(Deductees!$B$5:$B$304,MATCH($B173,Deductees!$A$5:$A$304,0))&amp;"",""))</f>
        <v/>
      </c>
      <c r="I173" s="24" t="str">
        <f aca="false">IF($B173="","",IFERROR(INDEX(Deductees!$C$5:$C$304,MATCH($B173,Deductees!$A$5:$A$304,0)),"Not in master"))</f>
        <v/>
      </c>
      <c r="J173" s="24" t="str">
        <f aca="false">IF($B173="","",IFERROR(INDEX(Deductees!$D$5:$D$304,MATCH($B173,Deductees!$A$5:$A$304,0)),"-"))</f>
        <v/>
      </c>
      <c r="K173" s="24" t="str">
        <f aca="false">IF($C173="","",IFERROR(INDEX('Section Master'!$C$5:$C$29,MATCH($C173,'Section Master'!$A$5:$A$29,0))&amp;" / "&amp;INDEX('Section Master'!$D$5:$D$29,MATCH($C173,'Section Master'!$A$5:$A$29,0)),"Code not found"))</f>
        <v/>
      </c>
      <c r="L173" s="25" t="str">
        <f aca="false">IF(OR($B173="",$C173="",$E173=""),"",IFERROR(IF(I173&lt;&gt;"Valid",MAX(INDEX('Section Master'!$F$5:$F$29,MATCH($C173,'Section Master'!$A$5:$A$29,0)),INDEX('Section Master'!$G$5:$G$29,MATCH($C173,'Section Master'!$A$5:$A$29,0))),IF(J173="Individual/HUF",INDEX('Section Master'!$E$5:$E$29,MATCH($C173,'Section Master'!$A$5:$A$29,0)),INDEX('Section Master'!$F$5:$F$29,MATCH($C173,'Section Master'!$A$5:$A$29,0)))),0))</f>
        <v/>
      </c>
      <c r="M173" s="26" t="str">
        <f aca="false">IF(A173="","",IF(MONTH(A173)&gt;=4,YEAR(A173),YEAR(A173)-1))</f>
        <v/>
      </c>
      <c r="N173" s="21" t="str">
        <f aca="false">IF(A173="","","Q"&amp;CHOOSE(MONTH(A173),4,4,4,1,1,1,2,2,2,3,3,3))</f>
        <v/>
      </c>
      <c r="O173" s="27" t="str">
        <f aca="false">IF(OR($B173="",$C173="",$E173=""),"",SUMIFS($E$6:E173,$B$6:B173,B173,$C$6:C173,C173,$M$6:M173,M173))</f>
        <v/>
      </c>
      <c r="P173" s="27" t="str">
        <f aca="false">IF(OR($B173="",$C173="",$E173=""),"",SUMIFS($Q$6:Q172,$B$6:B172,B173,$C$6:C172,C173,$M$6:M172,M173))</f>
        <v/>
      </c>
      <c r="Q173" s="27" t="str">
        <f aca="false">IF(OR($B173="",$C173="",$E173=""),"",IFERROR(CHOOSE(MATCH(INDEX('Section Master'!$H$5:$H$29,MATCH($C173,'Section Master'!$A$5:$A$29,0)),{"Single+Aggregate","Aggregate","Per payment","Excess over","None"},0),IF(O173&gt;INDEX('Section Master'!$J$5:$J$29,MATCH($C173,'Section Master'!$A$5:$A$29,0)),O173-P173,IF(E173&gt;INDEX('Section Master'!$I$5:$I$29,MATCH($C173,'Section Master'!$A$5:$A$29,0)),E173,0)),IF(O173&gt;INDEX('Section Master'!$J$5:$J$29,MATCH($C173,'Section Master'!$A$5:$A$29,0)),O173-P173,0),IF(E173&gt;INDEX('Section Master'!$I$5:$I$29,MATCH($C173,'Section Master'!$A$5:$A$29,0)),E173,0),MAX(0,O173-INDEX('Section Master'!$J$5:$J$29,MATCH($C173,'Section Master'!$A$5:$A$29,0)))-P173,E173),0))</f>
        <v/>
      </c>
      <c r="R173" s="28" t="str">
        <f aca="false">IF(Q173="","",ROUND(Q173*L173,0))</f>
        <v/>
      </c>
      <c r="T173" s="29" t="str">
        <f aca="false">IF(A173="","",IF(MONTH(A173)=3,DATE(YEAR(A173),4,30),DATE(YEAR(A173),MONTH(A173)+1,7)))</f>
        <v/>
      </c>
      <c r="U173" s="26" t="str">
        <f aca="false">IF(OR(R173="",F173=""),"",IF(R173=0,0,IF(F173&gt;T173,(YEAR(F173)-YEAR(A173))*12+MONTH(F173)-MONTH(A173)+1,0)))</f>
        <v/>
      </c>
      <c r="V173" s="30" t="str">
        <f aca="false">IF(U173="","",ROUND(R173*Summary!$C$7*U173,0))</f>
        <v/>
      </c>
      <c r="W173" s="21" t="str">
        <f aca="false">IF(OR($B173="",$C173="",$E173=""),"",IF(R173=0,"No TDS yet",IF(F173="",IF(Summary!$C$6&gt;T173,"Overdue","Pending"),IF(F173&gt;T173,"Deposited late","Deposited"))))</f>
        <v/>
      </c>
      <c r="X173" s="31" t="str">
        <f aca="false">IF(B173="","",IF(OR(ISNA(MATCH($B173,Deductees!$A$5:$A$304,0)),ISNA(MATCH($C173,'Section Master'!$A$5:$A$29,0)),E173=""),1,0))</f>
        <v/>
      </c>
    </row>
    <row r="174" customFormat="false" ht="15" hidden="false" customHeight="true" outlineLevel="0" collapsed="false">
      <c r="A174" s="32"/>
      <c r="B174" s="17"/>
      <c r="C174" s="17"/>
      <c r="D174" s="17"/>
      <c r="E174" s="33"/>
      <c r="F174" s="32"/>
      <c r="G174" s="17"/>
      <c r="H174" s="24" t="str">
        <f aca="false">IF($B174="","",IFERROR(INDEX(Deductees!$B$5:$B$304,MATCH($B174,Deductees!$A$5:$A$304,0))&amp;"",""))</f>
        <v/>
      </c>
      <c r="I174" s="24" t="str">
        <f aca="false">IF($B174="","",IFERROR(INDEX(Deductees!$C$5:$C$304,MATCH($B174,Deductees!$A$5:$A$304,0)),"Not in master"))</f>
        <v/>
      </c>
      <c r="J174" s="24" t="str">
        <f aca="false">IF($B174="","",IFERROR(INDEX(Deductees!$D$5:$D$304,MATCH($B174,Deductees!$A$5:$A$304,0)),"-"))</f>
        <v/>
      </c>
      <c r="K174" s="24" t="str">
        <f aca="false">IF($C174="","",IFERROR(INDEX('Section Master'!$C$5:$C$29,MATCH($C174,'Section Master'!$A$5:$A$29,0))&amp;" / "&amp;INDEX('Section Master'!$D$5:$D$29,MATCH($C174,'Section Master'!$A$5:$A$29,0)),"Code not found"))</f>
        <v/>
      </c>
      <c r="L174" s="25" t="str">
        <f aca="false">IF(OR($B174="",$C174="",$E174=""),"",IFERROR(IF(I174&lt;&gt;"Valid",MAX(INDEX('Section Master'!$F$5:$F$29,MATCH($C174,'Section Master'!$A$5:$A$29,0)),INDEX('Section Master'!$G$5:$G$29,MATCH($C174,'Section Master'!$A$5:$A$29,0))),IF(J174="Individual/HUF",INDEX('Section Master'!$E$5:$E$29,MATCH($C174,'Section Master'!$A$5:$A$29,0)),INDEX('Section Master'!$F$5:$F$29,MATCH($C174,'Section Master'!$A$5:$A$29,0)))),0))</f>
        <v/>
      </c>
      <c r="M174" s="26" t="str">
        <f aca="false">IF(A174="","",IF(MONTH(A174)&gt;=4,YEAR(A174),YEAR(A174)-1))</f>
        <v/>
      </c>
      <c r="N174" s="21" t="str">
        <f aca="false">IF(A174="","","Q"&amp;CHOOSE(MONTH(A174),4,4,4,1,1,1,2,2,2,3,3,3))</f>
        <v/>
      </c>
      <c r="O174" s="27" t="str">
        <f aca="false">IF(OR($B174="",$C174="",$E174=""),"",SUMIFS($E$6:E174,$B$6:B174,B174,$C$6:C174,C174,$M$6:M174,M174))</f>
        <v/>
      </c>
      <c r="P174" s="27" t="str">
        <f aca="false">IF(OR($B174="",$C174="",$E174=""),"",SUMIFS($Q$6:Q173,$B$6:B173,B174,$C$6:C173,C174,$M$6:M173,M174))</f>
        <v/>
      </c>
      <c r="Q174" s="27" t="str">
        <f aca="false">IF(OR($B174="",$C174="",$E174=""),"",IFERROR(CHOOSE(MATCH(INDEX('Section Master'!$H$5:$H$29,MATCH($C174,'Section Master'!$A$5:$A$29,0)),{"Single+Aggregate","Aggregate","Per payment","Excess over","None"},0),IF(O174&gt;INDEX('Section Master'!$J$5:$J$29,MATCH($C174,'Section Master'!$A$5:$A$29,0)),O174-P174,IF(E174&gt;INDEX('Section Master'!$I$5:$I$29,MATCH($C174,'Section Master'!$A$5:$A$29,0)),E174,0)),IF(O174&gt;INDEX('Section Master'!$J$5:$J$29,MATCH($C174,'Section Master'!$A$5:$A$29,0)),O174-P174,0),IF(E174&gt;INDEX('Section Master'!$I$5:$I$29,MATCH($C174,'Section Master'!$A$5:$A$29,0)),E174,0),MAX(0,O174-INDEX('Section Master'!$J$5:$J$29,MATCH($C174,'Section Master'!$A$5:$A$29,0)))-P174,E174),0))</f>
        <v/>
      </c>
      <c r="R174" s="28" t="str">
        <f aca="false">IF(Q174="","",ROUND(Q174*L174,0))</f>
        <v/>
      </c>
      <c r="T174" s="29" t="str">
        <f aca="false">IF(A174="","",IF(MONTH(A174)=3,DATE(YEAR(A174),4,30),DATE(YEAR(A174),MONTH(A174)+1,7)))</f>
        <v/>
      </c>
      <c r="U174" s="26" t="str">
        <f aca="false">IF(OR(R174="",F174=""),"",IF(R174=0,0,IF(F174&gt;T174,(YEAR(F174)-YEAR(A174))*12+MONTH(F174)-MONTH(A174)+1,0)))</f>
        <v/>
      </c>
      <c r="V174" s="30" t="str">
        <f aca="false">IF(U174="","",ROUND(R174*Summary!$C$7*U174,0))</f>
        <v/>
      </c>
      <c r="W174" s="21" t="str">
        <f aca="false">IF(OR($B174="",$C174="",$E174=""),"",IF(R174=0,"No TDS yet",IF(F174="",IF(Summary!$C$6&gt;T174,"Overdue","Pending"),IF(F174&gt;T174,"Deposited late","Deposited"))))</f>
        <v/>
      </c>
      <c r="X174" s="31" t="str">
        <f aca="false">IF(B174="","",IF(OR(ISNA(MATCH($B174,Deductees!$A$5:$A$304,0)),ISNA(MATCH($C174,'Section Master'!$A$5:$A$29,0)),E174=""),1,0))</f>
        <v/>
      </c>
    </row>
    <row r="175" customFormat="false" ht="15" hidden="false" customHeight="true" outlineLevel="0" collapsed="false">
      <c r="A175" s="32"/>
      <c r="B175" s="17"/>
      <c r="C175" s="17"/>
      <c r="D175" s="17"/>
      <c r="E175" s="33"/>
      <c r="F175" s="32"/>
      <c r="G175" s="17"/>
      <c r="H175" s="24" t="str">
        <f aca="false">IF($B175="","",IFERROR(INDEX(Deductees!$B$5:$B$304,MATCH($B175,Deductees!$A$5:$A$304,0))&amp;"",""))</f>
        <v/>
      </c>
      <c r="I175" s="24" t="str">
        <f aca="false">IF($B175="","",IFERROR(INDEX(Deductees!$C$5:$C$304,MATCH($B175,Deductees!$A$5:$A$304,0)),"Not in master"))</f>
        <v/>
      </c>
      <c r="J175" s="24" t="str">
        <f aca="false">IF($B175="","",IFERROR(INDEX(Deductees!$D$5:$D$304,MATCH($B175,Deductees!$A$5:$A$304,0)),"-"))</f>
        <v/>
      </c>
      <c r="K175" s="24" t="str">
        <f aca="false">IF($C175="","",IFERROR(INDEX('Section Master'!$C$5:$C$29,MATCH($C175,'Section Master'!$A$5:$A$29,0))&amp;" / "&amp;INDEX('Section Master'!$D$5:$D$29,MATCH($C175,'Section Master'!$A$5:$A$29,0)),"Code not found"))</f>
        <v/>
      </c>
      <c r="L175" s="25" t="str">
        <f aca="false">IF(OR($B175="",$C175="",$E175=""),"",IFERROR(IF(I175&lt;&gt;"Valid",MAX(INDEX('Section Master'!$F$5:$F$29,MATCH($C175,'Section Master'!$A$5:$A$29,0)),INDEX('Section Master'!$G$5:$G$29,MATCH($C175,'Section Master'!$A$5:$A$29,0))),IF(J175="Individual/HUF",INDEX('Section Master'!$E$5:$E$29,MATCH($C175,'Section Master'!$A$5:$A$29,0)),INDEX('Section Master'!$F$5:$F$29,MATCH($C175,'Section Master'!$A$5:$A$29,0)))),0))</f>
        <v/>
      </c>
      <c r="M175" s="26" t="str">
        <f aca="false">IF(A175="","",IF(MONTH(A175)&gt;=4,YEAR(A175),YEAR(A175)-1))</f>
        <v/>
      </c>
      <c r="N175" s="21" t="str">
        <f aca="false">IF(A175="","","Q"&amp;CHOOSE(MONTH(A175),4,4,4,1,1,1,2,2,2,3,3,3))</f>
        <v/>
      </c>
      <c r="O175" s="27" t="str">
        <f aca="false">IF(OR($B175="",$C175="",$E175=""),"",SUMIFS($E$6:E175,$B$6:B175,B175,$C$6:C175,C175,$M$6:M175,M175))</f>
        <v/>
      </c>
      <c r="P175" s="27" t="str">
        <f aca="false">IF(OR($B175="",$C175="",$E175=""),"",SUMIFS($Q$6:Q174,$B$6:B174,B175,$C$6:C174,C175,$M$6:M174,M175))</f>
        <v/>
      </c>
      <c r="Q175" s="27" t="str">
        <f aca="false">IF(OR($B175="",$C175="",$E175=""),"",IFERROR(CHOOSE(MATCH(INDEX('Section Master'!$H$5:$H$29,MATCH($C175,'Section Master'!$A$5:$A$29,0)),{"Single+Aggregate","Aggregate","Per payment","Excess over","None"},0),IF(O175&gt;INDEX('Section Master'!$J$5:$J$29,MATCH($C175,'Section Master'!$A$5:$A$29,0)),O175-P175,IF(E175&gt;INDEX('Section Master'!$I$5:$I$29,MATCH($C175,'Section Master'!$A$5:$A$29,0)),E175,0)),IF(O175&gt;INDEX('Section Master'!$J$5:$J$29,MATCH($C175,'Section Master'!$A$5:$A$29,0)),O175-P175,0),IF(E175&gt;INDEX('Section Master'!$I$5:$I$29,MATCH($C175,'Section Master'!$A$5:$A$29,0)),E175,0),MAX(0,O175-INDEX('Section Master'!$J$5:$J$29,MATCH($C175,'Section Master'!$A$5:$A$29,0)))-P175,E175),0))</f>
        <v/>
      </c>
      <c r="R175" s="28" t="str">
        <f aca="false">IF(Q175="","",ROUND(Q175*L175,0))</f>
        <v/>
      </c>
      <c r="T175" s="29" t="str">
        <f aca="false">IF(A175="","",IF(MONTH(A175)=3,DATE(YEAR(A175),4,30),DATE(YEAR(A175),MONTH(A175)+1,7)))</f>
        <v/>
      </c>
      <c r="U175" s="26" t="str">
        <f aca="false">IF(OR(R175="",F175=""),"",IF(R175=0,0,IF(F175&gt;T175,(YEAR(F175)-YEAR(A175))*12+MONTH(F175)-MONTH(A175)+1,0)))</f>
        <v/>
      </c>
      <c r="V175" s="30" t="str">
        <f aca="false">IF(U175="","",ROUND(R175*Summary!$C$7*U175,0))</f>
        <v/>
      </c>
      <c r="W175" s="21" t="str">
        <f aca="false">IF(OR($B175="",$C175="",$E175=""),"",IF(R175=0,"No TDS yet",IF(F175="",IF(Summary!$C$6&gt;T175,"Overdue","Pending"),IF(F175&gt;T175,"Deposited late","Deposited"))))</f>
        <v/>
      </c>
      <c r="X175" s="31" t="str">
        <f aca="false">IF(B175="","",IF(OR(ISNA(MATCH($B175,Deductees!$A$5:$A$304,0)),ISNA(MATCH($C175,'Section Master'!$A$5:$A$29,0)),E175=""),1,0))</f>
        <v/>
      </c>
    </row>
    <row r="176" customFormat="false" ht="15" hidden="false" customHeight="true" outlineLevel="0" collapsed="false">
      <c r="A176" s="32"/>
      <c r="B176" s="17"/>
      <c r="C176" s="17"/>
      <c r="D176" s="17"/>
      <c r="E176" s="33"/>
      <c r="F176" s="32"/>
      <c r="G176" s="17"/>
      <c r="H176" s="24" t="str">
        <f aca="false">IF($B176="","",IFERROR(INDEX(Deductees!$B$5:$B$304,MATCH($B176,Deductees!$A$5:$A$304,0))&amp;"",""))</f>
        <v/>
      </c>
      <c r="I176" s="24" t="str">
        <f aca="false">IF($B176="","",IFERROR(INDEX(Deductees!$C$5:$C$304,MATCH($B176,Deductees!$A$5:$A$304,0)),"Not in master"))</f>
        <v/>
      </c>
      <c r="J176" s="24" t="str">
        <f aca="false">IF($B176="","",IFERROR(INDEX(Deductees!$D$5:$D$304,MATCH($B176,Deductees!$A$5:$A$304,0)),"-"))</f>
        <v/>
      </c>
      <c r="K176" s="24" t="str">
        <f aca="false">IF($C176="","",IFERROR(INDEX('Section Master'!$C$5:$C$29,MATCH($C176,'Section Master'!$A$5:$A$29,0))&amp;" / "&amp;INDEX('Section Master'!$D$5:$D$29,MATCH($C176,'Section Master'!$A$5:$A$29,0)),"Code not found"))</f>
        <v/>
      </c>
      <c r="L176" s="25" t="str">
        <f aca="false">IF(OR($B176="",$C176="",$E176=""),"",IFERROR(IF(I176&lt;&gt;"Valid",MAX(INDEX('Section Master'!$F$5:$F$29,MATCH($C176,'Section Master'!$A$5:$A$29,0)),INDEX('Section Master'!$G$5:$G$29,MATCH($C176,'Section Master'!$A$5:$A$29,0))),IF(J176="Individual/HUF",INDEX('Section Master'!$E$5:$E$29,MATCH($C176,'Section Master'!$A$5:$A$29,0)),INDEX('Section Master'!$F$5:$F$29,MATCH($C176,'Section Master'!$A$5:$A$29,0)))),0))</f>
        <v/>
      </c>
      <c r="M176" s="26" t="str">
        <f aca="false">IF(A176="","",IF(MONTH(A176)&gt;=4,YEAR(A176),YEAR(A176)-1))</f>
        <v/>
      </c>
      <c r="N176" s="21" t="str">
        <f aca="false">IF(A176="","","Q"&amp;CHOOSE(MONTH(A176),4,4,4,1,1,1,2,2,2,3,3,3))</f>
        <v/>
      </c>
      <c r="O176" s="27" t="str">
        <f aca="false">IF(OR($B176="",$C176="",$E176=""),"",SUMIFS($E$6:E176,$B$6:B176,B176,$C$6:C176,C176,$M$6:M176,M176))</f>
        <v/>
      </c>
      <c r="P176" s="27" t="str">
        <f aca="false">IF(OR($B176="",$C176="",$E176=""),"",SUMIFS($Q$6:Q175,$B$6:B175,B176,$C$6:C175,C176,$M$6:M175,M176))</f>
        <v/>
      </c>
      <c r="Q176" s="27" t="str">
        <f aca="false">IF(OR($B176="",$C176="",$E176=""),"",IFERROR(CHOOSE(MATCH(INDEX('Section Master'!$H$5:$H$29,MATCH($C176,'Section Master'!$A$5:$A$29,0)),{"Single+Aggregate","Aggregate","Per payment","Excess over","None"},0),IF(O176&gt;INDEX('Section Master'!$J$5:$J$29,MATCH($C176,'Section Master'!$A$5:$A$29,0)),O176-P176,IF(E176&gt;INDEX('Section Master'!$I$5:$I$29,MATCH($C176,'Section Master'!$A$5:$A$29,0)),E176,0)),IF(O176&gt;INDEX('Section Master'!$J$5:$J$29,MATCH($C176,'Section Master'!$A$5:$A$29,0)),O176-P176,0),IF(E176&gt;INDEX('Section Master'!$I$5:$I$29,MATCH($C176,'Section Master'!$A$5:$A$29,0)),E176,0),MAX(0,O176-INDEX('Section Master'!$J$5:$J$29,MATCH($C176,'Section Master'!$A$5:$A$29,0)))-P176,E176),0))</f>
        <v/>
      </c>
      <c r="R176" s="28" t="str">
        <f aca="false">IF(Q176="","",ROUND(Q176*L176,0))</f>
        <v/>
      </c>
      <c r="T176" s="29" t="str">
        <f aca="false">IF(A176="","",IF(MONTH(A176)=3,DATE(YEAR(A176),4,30),DATE(YEAR(A176),MONTH(A176)+1,7)))</f>
        <v/>
      </c>
      <c r="U176" s="26" t="str">
        <f aca="false">IF(OR(R176="",F176=""),"",IF(R176=0,0,IF(F176&gt;T176,(YEAR(F176)-YEAR(A176))*12+MONTH(F176)-MONTH(A176)+1,0)))</f>
        <v/>
      </c>
      <c r="V176" s="30" t="str">
        <f aca="false">IF(U176="","",ROUND(R176*Summary!$C$7*U176,0))</f>
        <v/>
      </c>
      <c r="W176" s="21" t="str">
        <f aca="false">IF(OR($B176="",$C176="",$E176=""),"",IF(R176=0,"No TDS yet",IF(F176="",IF(Summary!$C$6&gt;T176,"Overdue","Pending"),IF(F176&gt;T176,"Deposited late","Deposited"))))</f>
        <v/>
      </c>
      <c r="X176" s="31" t="str">
        <f aca="false">IF(B176="","",IF(OR(ISNA(MATCH($B176,Deductees!$A$5:$A$304,0)),ISNA(MATCH($C176,'Section Master'!$A$5:$A$29,0)),E176=""),1,0))</f>
        <v/>
      </c>
    </row>
    <row r="177" customFormat="false" ht="15" hidden="false" customHeight="true" outlineLevel="0" collapsed="false">
      <c r="A177" s="32"/>
      <c r="B177" s="17"/>
      <c r="C177" s="17"/>
      <c r="D177" s="17"/>
      <c r="E177" s="33"/>
      <c r="F177" s="32"/>
      <c r="G177" s="17"/>
      <c r="H177" s="24" t="str">
        <f aca="false">IF($B177="","",IFERROR(INDEX(Deductees!$B$5:$B$304,MATCH($B177,Deductees!$A$5:$A$304,0))&amp;"",""))</f>
        <v/>
      </c>
      <c r="I177" s="24" t="str">
        <f aca="false">IF($B177="","",IFERROR(INDEX(Deductees!$C$5:$C$304,MATCH($B177,Deductees!$A$5:$A$304,0)),"Not in master"))</f>
        <v/>
      </c>
      <c r="J177" s="24" t="str">
        <f aca="false">IF($B177="","",IFERROR(INDEX(Deductees!$D$5:$D$304,MATCH($B177,Deductees!$A$5:$A$304,0)),"-"))</f>
        <v/>
      </c>
      <c r="K177" s="24" t="str">
        <f aca="false">IF($C177="","",IFERROR(INDEX('Section Master'!$C$5:$C$29,MATCH($C177,'Section Master'!$A$5:$A$29,0))&amp;" / "&amp;INDEX('Section Master'!$D$5:$D$29,MATCH($C177,'Section Master'!$A$5:$A$29,0)),"Code not found"))</f>
        <v/>
      </c>
      <c r="L177" s="25" t="str">
        <f aca="false">IF(OR($B177="",$C177="",$E177=""),"",IFERROR(IF(I177&lt;&gt;"Valid",MAX(INDEX('Section Master'!$F$5:$F$29,MATCH($C177,'Section Master'!$A$5:$A$29,0)),INDEX('Section Master'!$G$5:$G$29,MATCH($C177,'Section Master'!$A$5:$A$29,0))),IF(J177="Individual/HUF",INDEX('Section Master'!$E$5:$E$29,MATCH($C177,'Section Master'!$A$5:$A$29,0)),INDEX('Section Master'!$F$5:$F$29,MATCH($C177,'Section Master'!$A$5:$A$29,0)))),0))</f>
        <v/>
      </c>
      <c r="M177" s="26" t="str">
        <f aca="false">IF(A177="","",IF(MONTH(A177)&gt;=4,YEAR(A177),YEAR(A177)-1))</f>
        <v/>
      </c>
      <c r="N177" s="21" t="str">
        <f aca="false">IF(A177="","","Q"&amp;CHOOSE(MONTH(A177),4,4,4,1,1,1,2,2,2,3,3,3))</f>
        <v/>
      </c>
      <c r="O177" s="27" t="str">
        <f aca="false">IF(OR($B177="",$C177="",$E177=""),"",SUMIFS($E$6:E177,$B$6:B177,B177,$C$6:C177,C177,$M$6:M177,M177))</f>
        <v/>
      </c>
      <c r="P177" s="27" t="str">
        <f aca="false">IF(OR($B177="",$C177="",$E177=""),"",SUMIFS($Q$6:Q176,$B$6:B176,B177,$C$6:C176,C177,$M$6:M176,M177))</f>
        <v/>
      </c>
      <c r="Q177" s="27" t="str">
        <f aca="false">IF(OR($B177="",$C177="",$E177=""),"",IFERROR(CHOOSE(MATCH(INDEX('Section Master'!$H$5:$H$29,MATCH($C177,'Section Master'!$A$5:$A$29,0)),{"Single+Aggregate","Aggregate","Per payment","Excess over","None"},0),IF(O177&gt;INDEX('Section Master'!$J$5:$J$29,MATCH($C177,'Section Master'!$A$5:$A$29,0)),O177-P177,IF(E177&gt;INDEX('Section Master'!$I$5:$I$29,MATCH($C177,'Section Master'!$A$5:$A$29,0)),E177,0)),IF(O177&gt;INDEX('Section Master'!$J$5:$J$29,MATCH($C177,'Section Master'!$A$5:$A$29,0)),O177-P177,0),IF(E177&gt;INDEX('Section Master'!$I$5:$I$29,MATCH($C177,'Section Master'!$A$5:$A$29,0)),E177,0),MAX(0,O177-INDEX('Section Master'!$J$5:$J$29,MATCH($C177,'Section Master'!$A$5:$A$29,0)))-P177,E177),0))</f>
        <v/>
      </c>
      <c r="R177" s="28" t="str">
        <f aca="false">IF(Q177="","",ROUND(Q177*L177,0))</f>
        <v/>
      </c>
      <c r="T177" s="29" t="str">
        <f aca="false">IF(A177="","",IF(MONTH(A177)=3,DATE(YEAR(A177),4,30),DATE(YEAR(A177),MONTH(A177)+1,7)))</f>
        <v/>
      </c>
      <c r="U177" s="26" t="str">
        <f aca="false">IF(OR(R177="",F177=""),"",IF(R177=0,0,IF(F177&gt;T177,(YEAR(F177)-YEAR(A177))*12+MONTH(F177)-MONTH(A177)+1,0)))</f>
        <v/>
      </c>
      <c r="V177" s="30" t="str">
        <f aca="false">IF(U177="","",ROUND(R177*Summary!$C$7*U177,0))</f>
        <v/>
      </c>
      <c r="W177" s="21" t="str">
        <f aca="false">IF(OR($B177="",$C177="",$E177=""),"",IF(R177=0,"No TDS yet",IF(F177="",IF(Summary!$C$6&gt;T177,"Overdue","Pending"),IF(F177&gt;T177,"Deposited late","Deposited"))))</f>
        <v/>
      </c>
      <c r="X177" s="31" t="str">
        <f aca="false">IF(B177="","",IF(OR(ISNA(MATCH($B177,Deductees!$A$5:$A$304,0)),ISNA(MATCH($C177,'Section Master'!$A$5:$A$29,0)),E177=""),1,0))</f>
        <v/>
      </c>
    </row>
    <row r="178" customFormat="false" ht="15" hidden="false" customHeight="true" outlineLevel="0" collapsed="false">
      <c r="A178" s="32"/>
      <c r="B178" s="17"/>
      <c r="C178" s="17"/>
      <c r="D178" s="17"/>
      <c r="E178" s="33"/>
      <c r="F178" s="32"/>
      <c r="G178" s="17"/>
      <c r="H178" s="24" t="str">
        <f aca="false">IF($B178="","",IFERROR(INDEX(Deductees!$B$5:$B$304,MATCH($B178,Deductees!$A$5:$A$304,0))&amp;"",""))</f>
        <v/>
      </c>
      <c r="I178" s="24" t="str">
        <f aca="false">IF($B178="","",IFERROR(INDEX(Deductees!$C$5:$C$304,MATCH($B178,Deductees!$A$5:$A$304,0)),"Not in master"))</f>
        <v/>
      </c>
      <c r="J178" s="24" t="str">
        <f aca="false">IF($B178="","",IFERROR(INDEX(Deductees!$D$5:$D$304,MATCH($B178,Deductees!$A$5:$A$304,0)),"-"))</f>
        <v/>
      </c>
      <c r="K178" s="24" t="str">
        <f aca="false">IF($C178="","",IFERROR(INDEX('Section Master'!$C$5:$C$29,MATCH($C178,'Section Master'!$A$5:$A$29,0))&amp;" / "&amp;INDEX('Section Master'!$D$5:$D$29,MATCH($C178,'Section Master'!$A$5:$A$29,0)),"Code not found"))</f>
        <v/>
      </c>
      <c r="L178" s="25" t="str">
        <f aca="false">IF(OR($B178="",$C178="",$E178=""),"",IFERROR(IF(I178&lt;&gt;"Valid",MAX(INDEX('Section Master'!$F$5:$F$29,MATCH($C178,'Section Master'!$A$5:$A$29,0)),INDEX('Section Master'!$G$5:$G$29,MATCH($C178,'Section Master'!$A$5:$A$29,0))),IF(J178="Individual/HUF",INDEX('Section Master'!$E$5:$E$29,MATCH($C178,'Section Master'!$A$5:$A$29,0)),INDEX('Section Master'!$F$5:$F$29,MATCH($C178,'Section Master'!$A$5:$A$29,0)))),0))</f>
        <v/>
      </c>
      <c r="M178" s="26" t="str">
        <f aca="false">IF(A178="","",IF(MONTH(A178)&gt;=4,YEAR(A178),YEAR(A178)-1))</f>
        <v/>
      </c>
      <c r="N178" s="21" t="str">
        <f aca="false">IF(A178="","","Q"&amp;CHOOSE(MONTH(A178),4,4,4,1,1,1,2,2,2,3,3,3))</f>
        <v/>
      </c>
      <c r="O178" s="27" t="str">
        <f aca="false">IF(OR($B178="",$C178="",$E178=""),"",SUMIFS($E$6:E178,$B$6:B178,B178,$C$6:C178,C178,$M$6:M178,M178))</f>
        <v/>
      </c>
      <c r="P178" s="27" t="str">
        <f aca="false">IF(OR($B178="",$C178="",$E178=""),"",SUMIFS($Q$6:Q177,$B$6:B177,B178,$C$6:C177,C178,$M$6:M177,M178))</f>
        <v/>
      </c>
      <c r="Q178" s="27" t="str">
        <f aca="false">IF(OR($B178="",$C178="",$E178=""),"",IFERROR(CHOOSE(MATCH(INDEX('Section Master'!$H$5:$H$29,MATCH($C178,'Section Master'!$A$5:$A$29,0)),{"Single+Aggregate","Aggregate","Per payment","Excess over","None"},0),IF(O178&gt;INDEX('Section Master'!$J$5:$J$29,MATCH($C178,'Section Master'!$A$5:$A$29,0)),O178-P178,IF(E178&gt;INDEX('Section Master'!$I$5:$I$29,MATCH($C178,'Section Master'!$A$5:$A$29,0)),E178,0)),IF(O178&gt;INDEX('Section Master'!$J$5:$J$29,MATCH($C178,'Section Master'!$A$5:$A$29,0)),O178-P178,0),IF(E178&gt;INDEX('Section Master'!$I$5:$I$29,MATCH($C178,'Section Master'!$A$5:$A$29,0)),E178,0),MAX(0,O178-INDEX('Section Master'!$J$5:$J$29,MATCH($C178,'Section Master'!$A$5:$A$29,0)))-P178,E178),0))</f>
        <v/>
      </c>
      <c r="R178" s="28" t="str">
        <f aca="false">IF(Q178="","",ROUND(Q178*L178,0))</f>
        <v/>
      </c>
      <c r="T178" s="29" t="str">
        <f aca="false">IF(A178="","",IF(MONTH(A178)=3,DATE(YEAR(A178),4,30),DATE(YEAR(A178),MONTH(A178)+1,7)))</f>
        <v/>
      </c>
      <c r="U178" s="26" t="str">
        <f aca="false">IF(OR(R178="",F178=""),"",IF(R178=0,0,IF(F178&gt;T178,(YEAR(F178)-YEAR(A178))*12+MONTH(F178)-MONTH(A178)+1,0)))</f>
        <v/>
      </c>
      <c r="V178" s="30" t="str">
        <f aca="false">IF(U178="","",ROUND(R178*Summary!$C$7*U178,0))</f>
        <v/>
      </c>
      <c r="W178" s="21" t="str">
        <f aca="false">IF(OR($B178="",$C178="",$E178=""),"",IF(R178=0,"No TDS yet",IF(F178="",IF(Summary!$C$6&gt;T178,"Overdue","Pending"),IF(F178&gt;T178,"Deposited late","Deposited"))))</f>
        <v/>
      </c>
      <c r="X178" s="31" t="str">
        <f aca="false">IF(B178="","",IF(OR(ISNA(MATCH($B178,Deductees!$A$5:$A$304,0)),ISNA(MATCH($C178,'Section Master'!$A$5:$A$29,0)),E178=""),1,0))</f>
        <v/>
      </c>
    </row>
    <row r="179" customFormat="false" ht="15" hidden="false" customHeight="true" outlineLevel="0" collapsed="false">
      <c r="A179" s="32"/>
      <c r="B179" s="17"/>
      <c r="C179" s="17"/>
      <c r="D179" s="17"/>
      <c r="E179" s="33"/>
      <c r="F179" s="32"/>
      <c r="G179" s="17"/>
      <c r="H179" s="24" t="str">
        <f aca="false">IF($B179="","",IFERROR(INDEX(Deductees!$B$5:$B$304,MATCH($B179,Deductees!$A$5:$A$304,0))&amp;"",""))</f>
        <v/>
      </c>
      <c r="I179" s="24" t="str">
        <f aca="false">IF($B179="","",IFERROR(INDEX(Deductees!$C$5:$C$304,MATCH($B179,Deductees!$A$5:$A$304,0)),"Not in master"))</f>
        <v/>
      </c>
      <c r="J179" s="24" t="str">
        <f aca="false">IF($B179="","",IFERROR(INDEX(Deductees!$D$5:$D$304,MATCH($B179,Deductees!$A$5:$A$304,0)),"-"))</f>
        <v/>
      </c>
      <c r="K179" s="24" t="str">
        <f aca="false">IF($C179="","",IFERROR(INDEX('Section Master'!$C$5:$C$29,MATCH($C179,'Section Master'!$A$5:$A$29,0))&amp;" / "&amp;INDEX('Section Master'!$D$5:$D$29,MATCH($C179,'Section Master'!$A$5:$A$29,0)),"Code not found"))</f>
        <v/>
      </c>
      <c r="L179" s="25" t="str">
        <f aca="false">IF(OR($B179="",$C179="",$E179=""),"",IFERROR(IF(I179&lt;&gt;"Valid",MAX(INDEX('Section Master'!$F$5:$F$29,MATCH($C179,'Section Master'!$A$5:$A$29,0)),INDEX('Section Master'!$G$5:$G$29,MATCH($C179,'Section Master'!$A$5:$A$29,0))),IF(J179="Individual/HUF",INDEX('Section Master'!$E$5:$E$29,MATCH($C179,'Section Master'!$A$5:$A$29,0)),INDEX('Section Master'!$F$5:$F$29,MATCH($C179,'Section Master'!$A$5:$A$29,0)))),0))</f>
        <v/>
      </c>
      <c r="M179" s="26" t="str">
        <f aca="false">IF(A179="","",IF(MONTH(A179)&gt;=4,YEAR(A179),YEAR(A179)-1))</f>
        <v/>
      </c>
      <c r="N179" s="21" t="str">
        <f aca="false">IF(A179="","","Q"&amp;CHOOSE(MONTH(A179),4,4,4,1,1,1,2,2,2,3,3,3))</f>
        <v/>
      </c>
      <c r="O179" s="27" t="str">
        <f aca="false">IF(OR($B179="",$C179="",$E179=""),"",SUMIFS($E$6:E179,$B$6:B179,B179,$C$6:C179,C179,$M$6:M179,M179))</f>
        <v/>
      </c>
      <c r="P179" s="27" t="str">
        <f aca="false">IF(OR($B179="",$C179="",$E179=""),"",SUMIFS($Q$6:Q178,$B$6:B178,B179,$C$6:C178,C179,$M$6:M178,M179))</f>
        <v/>
      </c>
      <c r="Q179" s="27" t="str">
        <f aca="false">IF(OR($B179="",$C179="",$E179=""),"",IFERROR(CHOOSE(MATCH(INDEX('Section Master'!$H$5:$H$29,MATCH($C179,'Section Master'!$A$5:$A$29,0)),{"Single+Aggregate","Aggregate","Per payment","Excess over","None"},0),IF(O179&gt;INDEX('Section Master'!$J$5:$J$29,MATCH($C179,'Section Master'!$A$5:$A$29,0)),O179-P179,IF(E179&gt;INDEX('Section Master'!$I$5:$I$29,MATCH($C179,'Section Master'!$A$5:$A$29,0)),E179,0)),IF(O179&gt;INDEX('Section Master'!$J$5:$J$29,MATCH($C179,'Section Master'!$A$5:$A$29,0)),O179-P179,0),IF(E179&gt;INDEX('Section Master'!$I$5:$I$29,MATCH($C179,'Section Master'!$A$5:$A$29,0)),E179,0),MAX(0,O179-INDEX('Section Master'!$J$5:$J$29,MATCH($C179,'Section Master'!$A$5:$A$29,0)))-P179,E179),0))</f>
        <v/>
      </c>
      <c r="R179" s="28" t="str">
        <f aca="false">IF(Q179="","",ROUND(Q179*L179,0))</f>
        <v/>
      </c>
      <c r="T179" s="29" t="str">
        <f aca="false">IF(A179="","",IF(MONTH(A179)=3,DATE(YEAR(A179),4,30),DATE(YEAR(A179),MONTH(A179)+1,7)))</f>
        <v/>
      </c>
      <c r="U179" s="26" t="str">
        <f aca="false">IF(OR(R179="",F179=""),"",IF(R179=0,0,IF(F179&gt;T179,(YEAR(F179)-YEAR(A179))*12+MONTH(F179)-MONTH(A179)+1,0)))</f>
        <v/>
      </c>
      <c r="V179" s="30" t="str">
        <f aca="false">IF(U179="","",ROUND(R179*Summary!$C$7*U179,0))</f>
        <v/>
      </c>
      <c r="W179" s="21" t="str">
        <f aca="false">IF(OR($B179="",$C179="",$E179=""),"",IF(R179=0,"No TDS yet",IF(F179="",IF(Summary!$C$6&gt;T179,"Overdue","Pending"),IF(F179&gt;T179,"Deposited late","Deposited"))))</f>
        <v/>
      </c>
      <c r="X179" s="31" t="str">
        <f aca="false">IF(B179="","",IF(OR(ISNA(MATCH($B179,Deductees!$A$5:$A$304,0)),ISNA(MATCH($C179,'Section Master'!$A$5:$A$29,0)),E179=""),1,0))</f>
        <v/>
      </c>
    </row>
    <row r="180" customFormat="false" ht="15" hidden="false" customHeight="true" outlineLevel="0" collapsed="false">
      <c r="A180" s="32"/>
      <c r="B180" s="17"/>
      <c r="C180" s="17"/>
      <c r="D180" s="17"/>
      <c r="E180" s="33"/>
      <c r="F180" s="32"/>
      <c r="G180" s="17"/>
      <c r="H180" s="24" t="str">
        <f aca="false">IF($B180="","",IFERROR(INDEX(Deductees!$B$5:$B$304,MATCH($B180,Deductees!$A$5:$A$304,0))&amp;"",""))</f>
        <v/>
      </c>
      <c r="I180" s="24" t="str">
        <f aca="false">IF($B180="","",IFERROR(INDEX(Deductees!$C$5:$C$304,MATCH($B180,Deductees!$A$5:$A$304,0)),"Not in master"))</f>
        <v/>
      </c>
      <c r="J180" s="24" t="str">
        <f aca="false">IF($B180="","",IFERROR(INDEX(Deductees!$D$5:$D$304,MATCH($B180,Deductees!$A$5:$A$304,0)),"-"))</f>
        <v/>
      </c>
      <c r="K180" s="24" t="str">
        <f aca="false">IF($C180="","",IFERROR(INDEX('Section Master'!$C$5:$C$29,MATCH($C180,'Section Master'!$A$5:$A$29,0))&amp;" / "&amp;INDEX('Section Master'!$D$5:$D$29,MATCH($C180,'Section Master'!$A$5:$A$29,0)),"Code not found"))</f>
        <v/>
      </c>
      <c r="L180" s="25" t="str">
        <f aca="false">IF(OR($B180="",$C180="",$E180=""),"",IFERROR(IF(I180&lt;&gt;"Valid",MAX(INDEX('Section Master'!$F$5:$F$29,MATCH($C180,'Section Master'!$A$5:$A$29,0)),INDEX('Section Master'!$G$5:$G$29,MATCH($C180,'Section Master'!$A$5:$A$29,0))),IF(J180="Individual/HUF",INDEX('Section Master'!$E$5:$E$29,MATCH($C180,'Section Master'!$A$5:$A$29,0)),INDEX('Section Master'!$F$5:$F$29,MATCH($C180,'Section Master'!$A$5:$A$29,0)))),0))</f>
        <v/>
      </c>
      <c r="M180" s="26" t="str">
        <f aca="false">IF(A180="","",IF(MONTH(A180)&gt;=4,YEAR(A180),YEAR(A180)-1))</f>
        <v/>
      </c>
      <c r="N180" s="21" t="str">
        <f aca="false">IF(A180="","","Q"&amp;CHOOSE(MONTH(A180),4,4,4,1,1,1,2,2,2,3,3,3))</f>
        <v/>
      </c>
      <c r="O180" s="27" t="str">
        <f aca="false">IF(OR($B180="",$C180="",$E180=""),"",SUMIFS($E$6:E180,$B$6:B180,B180,$C$6:C180,C180,$M$6:M180,M180))</f>
        <v/>
      </c>
      <c r="P180" s="27" t="str">
        <f aca="false">IF(OR($B180="",$C180="",$E180=""),"",SUMIFS($Q$6:Q179,$B$6:B179,B180,$C$6:C179,C180,$M$6:M179,M180))</f>
        <v/>
      </c>
      <c r="Q180" s="27" t="str">
        <f aca="false">IF(OR($B180="",$C180="",$E180=""),"",IFERROR(CHOOSE(MATCH(INDEX('Section Master'!$H$5:$H$29,MATCH($C180,'Section Master'!$A$5:$A$29,0)),{"Single+Aggregate","Aggregate","Per payment","Excess over","None"},0),IF(O180&gt;INDEX('Section Master'!$J$5:$J$29,MATCH($C180,'Section Master'!$A$5:$A$29,0)),O180-P180,IF(E180&gt;INDEX('Section Master'!$I$5:$I$29,MATCH($C180,'Section Master'!$A$5:$A$29,0)),E180,0)),IF(O180&gt;INDEX('Section Master'!$J$5:$J$29,MATCH($C180,'Section Master'!$A$5:$A$29,0)),O180-P180,0),IF(E180&gt;INDEX('Section Master'!$I$5:$I$29,MATCH($C180,'Section Master'!$A$5:$A$29,0)),E180,0),MAX(0,O180-INDEX('Section Master'!$J$5:$J$29,MATCH($C180,'Section Master'!$A$5:$A$29,0)))-P180,E180),0))</f>
        <v/>
      </c>
      <c r="R180" s="28" t="str">
        <f aca="false">IF(Q180="","",ROUND(Q180*L180,0))</f>
        <v/>
      </c>
      <c r="T180" s="29" t="str">
        <f aca="false">IF(A180="","",IF(MONTH(A180)=3,DATE(YEAR(A180),4,30),DATE(YEAR(A180),MONTH(A180)+1,7)))</f>
        <v/>
      </c>
      <c r="U180" s="26" t="str">
        <f aca="false">IF(OR(R180="",F180=""),"",IF(R180=0,0,IF(F180&gt;T180,(YEAR(F180)-YEAR(A180))*12+MONTH(F180)-MONTH(A180)+1,0)))</f>
        <v/>
      </c>
      <c r="V180" s="30" t="str">
        <f aca="false">IF(U180="","",ROUND(R180*Summary!$C$7*U180,0))</f>
        <v/>
      </c>
      <c r="W180" s="21" t="str">
        <f aca="false">IF(OR($B180="",$C180="",$E180=""),"",IF(R180=0,"No TDS yet",IF(F180="",IF(Summary!$C$6&gt;T180,"Overdue","Pending"),IF(F180&gt;T180,"Deposited late","Deposited"))))</f>
        <v/>
      </c>
      <c r="X180" s="31" t="str">
        <f aca="false">IF(B180="","",IF(OR(ISNA(MATCH($B180,Deductees!$A$5:$A$304,0)),ISNA(MATCH($C180,'Section Master'!$A$5:$A$29,0)),E180=""),1,0))</f>
        <v/>
      </c>
    </row>
    <row r="181" customFormat="false" ht="15" hidden="false" customHeight="true" outlineLevel="0" collapsed="false">
      <c r="A181" s="32"/>
      <c r="B181" s="17"/>
      <c r="C181" s="17"/>
      <c r="D181" s="17"/>
      <c r="E181" s="33"/>
      <c r="F181" s="32"/>
      <c r="G181" s="17"/>
      <c r="H181" s="24" t="str">
        <f aca="false">IF($B181="","",IFERROR(INDEX(Deductees!$B$5:$B$304,MATCH($B181,Deductees!$A$5:$A$304,0))&amp;"",""))</f>
        <v/>
      </c>
      <c r="I181" s="24" t="str">
        <f aca="false">IF($B181="","",IFERROR(INDEX(Deductees!$C$5:$C$304,MATCH($B181,Deductees!$A$5:$A$304,0)),"Not in master"))</f>
        <v/>
      </c>
      <c r="J181" s="24" t="str">
        <f aca="false">IF($B181="","",IFERROR(INDEX(Deductees!$D$5:$D$304,MATCH($B181,Deductees!$A$5:$A$304,0)),"-"))</f>
        <v/>
      </c>
      <c r="K181" s="24" t="str">
        <f aca="false">IF($C181="","",IFERROR(INDEX('Section Master'!$C$5:$C$29,MATCH($C181,'Section Master'!$A$5:$A$29,0))&amp;" / "&amp;INDEX('Section Master'!$D$5:$D$29,MATCH($C181,'Section Master'!$A$5:$A$29,0)),"Code not found"))</f>
        <v/>
      </c>
      <c r="L181" s="25" t="str">
        <f aca="false">IF(OR($B181="",$C181="",$E181=""),"",IFERROR(IF(I181&lt;&gt;"Valid",MAX(INDEX('Section Master'!$F$5:$F$29,MATCH($C181,'Section Master'!$A$5:$A$29,0)),INDEX('Section Master'!$G$5:$G$29,MATCH($C181,'Section Master'!$A$5:$A$29,0))),IF(J181="Individual/HUF",INDEX('Section Master'!$E$5:$E$29,MATCH($C181,'Section Master'!$A$5:$A$29,0)),INDEX('Section Master'!$F$5:$F$29,MATCH($C181,'Section Master'!$A$5:$A$29,0)))),0))</f>
        <v/>
      </c>
      <c r="M181" s="26" t="str">
        <f aca="false">IF(A181="","",IF(MONTH(A181)&gt;=4,YEAR(A181),YEAR(A181)-1))</f>
        <v/>
      </c>
      <c r="N181" s="21" t="str">
        <f aca="false">IF(A181="","","Q"&amp;CHOOSE(MONTH(A181),4,4,4,1,1,1,2,2,2,3,3,3))</f>
        <v/>
      </c>
      <c r="O181" s="27" t="str">
        <f aca="false">IF(OR($B181="",$C181="",$E181=""),"",SUMIFS($E$6:E181,$B$6:B181,B181,$C$6:C181,C181,$M$6:M181,M181))</f>
        <v/>
      </c>
      <c r="P181" s="27" t="str">
        <f aca="false">IF(OR($B181="",$C181="",$E181=""),"",SUMIFS($Q$6:Q180,$B$6:B180,B181,$C$6:C180,C181,$M$6:M180,M181))</f>
        <v/>
      </c>
      <c r="Q181" s="27" t="str">
        <f aca="false">IF(OR($B181="",$C181="",$E181=""),"",IFERROR(CHOOSE(MATCH(INDEX('Section Master'!$H$5:$H$29,MATCH($C181,'Section Master'!$A$5:$A$29,0)),{"Single+Aggregate","Aggregate","Per payment","Excess over","None"},0),IF(O181&gt;INDEX('Section Master'!$J$5:$J$29,MATCH($C181,'Section Master'!$A$5:$A$29,0)),O181-P181,IF(E181&gt;INDEX('Section Master'!$I$5:$I$29,MATCH($C181,'Section Master'!$A$5:$A$29,0)),E181,0)),IF(O181&gt;INDEX('Section Master'!$J$5:$J$29,MATCH($C181,'Section Master'!$A$5:$A$29,0)),O181-P181,0),IF(E181&gt;INDEX('Section Master'!$I$5:$I$29,MATCH($C181,'Section Master'!$A$5:$A$29,0)),E181,0),MAX(0,O181-INDEX('Section Master'!$J$5:$J$29,MATCH($C181,'Section Master'!$A$5:$A$29,0)))-P181,E181),0))</f>
        <v/>
      </c>
      <c r="R181" s="28" t="str">
        <f aca="false">IF(Q181="","",ROUND(Q181*L181,0))</f>
        <v/>
      </c>
      <c r="T181" s="29" t="str">
        <f aca="false">IF(A181="","",IF(MONTH(A181)=3,DATE(YEAR(A181),4,30),DATE(YEAR(A181),MONTH(A181)+1,7)))</f>
        <v/>
      </c>
      <c r="U181" s="26" t="str">
        <f aca="false">IF(OR(R181="",F181=""),"",IF(R181=0,0,IF(F181&gt;T181,(YEAR(F181)-YEAR(A181))*12+MONTH(F181)-MONTH(A181)+1,0)))</f>
        <v/>
      </c>
      <c r="V181" s="30" t="str">
        <f aca="false">IF(U181="","",ROUND(R181*Summary!$C$7*U181,0))</f>
        <v/>
      </c>
      <c r="W181" s="21" t="str">
        <f aca="false">IF(OR($B181="",$C181="",$E181=""),"",IF(R181=0,"No TDS yet",IF(F181="",IF(Summary!$C$6&gt;T181,"Overdue","Pending"),IF(F181&gt;T181,"Deposited late","Deposited"))))</f>
        <v/>
      </c>
      <c r="X181" s="31" t="str">
        <f aca="false">IF(B181="","",IF(OR(ISNA(MATCH($B181,Deductees!$A$5:$A$304,0)),ISNA(MATCH($C181,'Section Master'!$A$5:$A$29,0)),E181=""),1,0))</f>
        <v/>
      </c>
    </row>
    <row r="182" customFormat="false" ht="15" hidden="false" customHeight="true" outlineLevel="0" collapsed="false">
      <c r="A182" s="32"/>
      <c r="B182" s="17"/>
      <c r="C182" s="17"/>
      <c r="D182" s="17"/>
      <c r="E182" s="33"/>
      <c r="F182" s="32"/>
      <c r="G182" s="17"/>
      <c r="H182" s="24" t="str">
        <f aca="false">IF($B182="","",IFERROR(INDEX(Deductees!$B$5:$B$304,MATCH($B182,Deductees!$A$5:$A$304,0))&amp;"",""))</f>
        <v/>
      </c>
      <c r="I182" s="24" t="str">
        <f aca="false">IF($B182="","",IFERROR(INDEX(Deductees!$C$5:$C$304,MATCH($B182,Deductees!$A$5:$A$304,0)),"Not in master"))</f>
        <v/>
      </c>
      <c r="J182" s="24" t="str">
        <f aca="false">IF($B182="","",IFERROR(INDEX(Deductees!$D$5:$D$304,MATCH($B182,Deductees!$A$5:$A$304,0)),"-"))</f>
        <v/>
      </c>
      <c r="K182" s="24" t="str">
        <f aca="false">IF($C182="","",IFERROR(INDEX('Section Master'!$C$5:$C$29,MATCH($C182,'Section Master'!$A$5:$A$29,0))&amp;" / "&amp;INDEX('Section Master'!$D$5:$D$29,MATCH($C182,'Section Master'!$A$5:$A$29,0)),"Code not found"))</f>
        <v/>
      </c>
      <c r="L182" s="25" t="str">
        <f aca="false">IF(OR($B182="",$C182="",$E182=""),"",IFERROR(IF(I182&lt;&gt;"Valid",MAX(INDEX('Section Master'!$F$5:$F$29,MATCH($C182,'Section Master'!$A$5:$A$29,0)),INDEX('Section Master'!$G$5:$G$29,MATCH($C182,'Section Master'!$A$5:$A$29,0))),IF(J182="Individual/HUF",INDEX('Section Master'!$E$5:$E$29,MATCH($C182,'Section Master'!$A$5:$A$29,0)),INDEX('Section Master'!$F$5:$F$29,MATCH($C182,'Section Master'!$A$5:$A$29,0)))),0))</f>
        <v/>
      </c>
      <c r="M182" s="26" t="str">
        <f aca="false">IF(A182="","",IF(MONTH(A182)&gt;=4,YEAR(A182),YEAR(A182)-1))</f>
        <v/>
      </c>
      <c r="N182" s="21" t="str">
        <f aca="false">IF(A182="","","Q"&amp;CHOOSE(MONTH(A182),4,4,4,1,1,1,2,2,2,3,3,3))</f>
        <v/>
      </c>
      <c r="O182" s="27" t="str">
        <f aca="false">IF(OR($B182="",$C182="",$E182=""),"",SUMIFS($E$6:E182,$B$6:B182,B182,$C$6:C182,C182,$M$6:M182,M182))</f>
        <v/>
      </c>
      <c r="P182" s="27" t="str">
        <f aca="false">IF(OR($B182="",$C182="",$E182=""),"",SUMIFS($Q$6:Q181,$B$6:B181,B182,$C$6:C181,C182,$M$6:M181,M182))</f>
        <v/>
      </c>
      <c r="Q182" s="27" t="str">
        <f aca="false">IF(OR($B182="",$C182="",$E182=""),"",IFERROR(CHOOSE(MATCH(INDEX('Section Master'!$H$5:$H$29,MATCH($C182,'Section Master'!$A$5:$A$29,0)),{"Single+Aggregate","Aggregate","Per payment","Excess over","None"},0),IF(O182&gt;INDEX('Section Master'!$J$5:$J$29,MATCH($C182,'Section Master'!$A$5:$A$29,0)),O182-P182,IF(E182&gt;INDEX('Section Master'!$I$5:$I$29,MATCH($C182,'Section Master'!$A$5:$A$29,0)),E182,0)),IF(O182&gt;INDEX('Section Master'!$J$5:$J$29,MATCH($C182,'Section Master'!$A$5:$A$29,0)),O182-P182,0),IF(E182&gt;INDEX('Section Master'!$I$5:$I$29,MATCH($C182,'Section Master'!$A$5:$A$29,0)),E182,0),MAX(0,O182-INDEX('Section Master'!$J$5:$J$29,MATCH($C182,'Section Master'!$A$5:$A$29,0)))-P182,E182),0))</f>
        <v/>
      </c>
      <c r="R182" s="28" t="str">
        <f aca="false">IF(Q182="","",ROUND(Q182*L182,0))</f>
        <v/>
      </c>
      <c r="T182" s="29" t="str">
        <f aca="false">IF(A182="","",IF(MONTH(A182)=3,DATE(YEAR(A182),4,30),DATE(YEAR(A182),MONTH(A182)+1,7)))</f>
        <v/>
      </c>
      <c r="U182" s="26" t="str">
        <f aca="false">IF(OR(R182="",F182=""),"",IF(R182=0,0,IF(F182&gt;T182,(YEAR(F182)-YEAR(A182))*12+MONTH(F182)-MONTH(A182)+1,0)))</f>
        <v/>
      </c>
      <c r="V182" s="30" t="str">
        <f aca="false">IF(U182="","",ROUND(R182*Summary!$C$7*U182,0))</f>
        <v/>
      </c>
      <c r="W182" s="21" t="str">
        <f aca="false">IF(OR($B182="",$C182="",$E182=""),"",IF(R182=0,"No TDS yet",IF(F182="",IF(Summary!$C$6&gt;T182,"Overdue","Pending"),IF(F182&gt;T182,"Deposited late","Deposited"))))</f>
        <v/>
      </c>
      <c r="X182" s="31" t="str">
        <f aca="false">IF(B182="","",IF(OR(ISNA(MATCH($B182,Deductees!$A$5:$A$304,0)),ISNA(MATCH($C182,'Section Master'!$A$5:$A$29,0)),E182=""),1,0))</f>
        <v/>
      </c>
    </row>
    <row r="183" customFormat="false" ht="15" hidden="false" customHeight="true" outlineLevel="0" collapsed="false">
      <c r="A183" s="32"/>
      <c r="B183" s="17"/>
      <c r="C183" s="17"/>
      <c r="D183" s="17"/>
      <c r="E183" s="33"/>
      <c r="F183" s="32"/>
      <c r="G183" s="17"/>
      <c r="H183" s="24" t="str">
        <f aca="false">IF($B183="","",IFERROR(INDEX(Deductees!$B$5:$B$304,MATCH($B183,Deductees!$A$5:$A$304,0))&amp;"",""))</f>
        <v/>
      </c>
      <c r="I183" s="24" t="str">
        <f aca="false">IF($B183="","",IFERROR(INDEX(Deductees!$C$5:$C$304,MATCH($B183,Deductees!$A$5:$A$304,0)),"Not in master"))</f>
        <v/>
      </c>
      <c r="J183" s="24" t="str">
        <f aca="false">IF($B183="","",IFERROR(INDEX(Deductees!$D$5:$D$304,MATCH($B183,Deductees!$A$5:$A$304,0)),"-"))</f>
        <v/>
      </c>
      <c r="K183" s="24" t="str">
        <f aca="false">IF($C183="","",IFERROR(INDEX('Section Master'!$C$5:$C$29,MATCH($C183,'Section Master'!$A$5:$A$29,0))&amp;" / "&amp;INDEX('Section Master'!$D$5:$D$29,MATCH($C183,'Section Master'!$A$5:$A$29,0)),"Code not found"))</f>
        <v/>
      </c>
      <c r="L183" s="25" t="str">
        <f aca="false">IF(OR($B183="",$C183="",$E183=""),"",IFERROR(IF(I183&lt;&gt;"Valid",MAX(INDEX('Section Master'!$F$5:$F$29,MATCH($C183,'Section Master'!$A$5:$A$29,0)),INDEX('Section Master'!$G$5:$G$29,MATCH($C183,'Section Master'!$A$5:$A$29,0))),IF(J183="Individual/HUF",INDEX('Section Master'!$E$5:$E$29,MATCH($C183,'Section Master'!$A$5:$A$29,0)),INDEX('Section Master'!$F$5:$F$29,MATCH($C183,'Section Master'!$A$5:$A$29,0)))),0))</f>
        <v/>
      </c>
      <c r="M183" s="26" t="str">
        <f aca="false">IF(A183="","",IF(MONTH(A183)&gt;=4,YEAR(A183),YEAR(A183)-1))</f>
        <v/>
      </c>
      <c r="N183" s="21" t="str">
        <f aca="false">IF(A183="","","Q"&amp;CHOOSE(MONTH(A183),4,4,4,1,1,1,2,2,2,3,3,3))</f>
        <v/>
      </c>
      <c r="O183" s="27" t="str">
        <f aca="false">IF(OR($B183="",$C183="",$E183=""),"",SUMIFS($E$6:E183,$B$6:B183,B183,$C$6:C183,C183,$M$6:M183,M183))</f>
        <v/>
      </c>
      <c r="P183" s="27" t="str">
        <f aca="false">IF(OR($B183="",$C183="",$E183=""),"",SUMIFS($Q$6:Q182,$B$6:B182,B183,$C$6:C182,C183,$M$6:M182,M183))</f>
        <v/>
      </c>
      <c r="Q183" s="27" t="str">
        <f aca="false">IF(OR($B183="",$C183="",$E183=""),"",IFERROR(CHOOSE(MATCH(INDEX('Section Master'!$H$5:$H$29,MATCH($C183,'Section Master'!$A$5:$A$29,0)),{"Single+Aggregate","Aggregate","Per payment","Excess over","None"},0),IF(O183&gt;INDEX('Section Master'!$J$5:$J$29,MATCH($C183,'Section Master'!$A$5:$A$29,0)),O183-P183,IF(E183&gt;INDEX('Section Master'!$I$5:$I$29,MATCH($C183,'Section Master'!$A$5:$A$29,0)),E183,0)),IF(O183&gt;INDEX('Section Master'!$J$5:$J$29,MATCH($C183,'Section Master'!$A$5:$A$29,0)),O183-P183,0),IF(E183&gt;INDEX('Section Master'!$I$5:$I$29,MATCH($C183,'Section Master'!$A$5:$A$29,0)),E183,0),MAX(0,O183-INDEX('Section Master'!$J$5:$J$29,MATCH($C183,'Section Master'!$A$5:$A$29,0)))-P183,E183),0))</f>
        <v/>
      </c>
      <c r="R183" s="28" t="str">
        <f aca="false">IF(Q183="","",ROUND(Q183*L183,0))</f>
        <v/>
      </c>
      <c r="T183" s="29" t="str">
        <f aca="false">IF(A183="","",IF(MONTH(A183)=3,DATE(YEAR(A183),4,30),DATE(YEAR(A183),MONTH(A183)+1,7)))</f>
        <v/>
      </c>
      <c r="U183" s="26" t="str">
        <f aca="false">IF(OR(R183="",F183=""),"",IF(R183=0,0,IF(F183&gt;T183,(YEAR(F183)-YEAR(A183))*12+MONTH(F183)-MONTH(A183)+1,0)))</f>
        <v/>
      </c>
      <c r="V183" s="30" t="str">
        <f aca="false">IF(U183="","",ROUND(R183*Summary!$C$7*U183,0))</f>
        <v/>
      </c>
      <c r="W183" s="21" t="str">
        <f aca="false">IF(OR($B183="",$C183="",$E183=""),"",IF(R183=0,"No TDS yet",IF(F183="",IF(Summary!$C$6&gt;T183,"Overdue","Pending"),IF(F183&gt;T183,"Deposited late","Deposited"))))</f>
        <v/>
      </c>
      <c r="X183" s="31" t="str">
        <f aca="false">IF(B183="","",IF(OR(ISNA(MATCH($B183,Deductees!$A$5:$A$304,0)),ISNA(MATCH($C183,'Section Master'!$A$5:$A$29,0)),E183=""),1,0))</f>
        <v/>
      </c>
    </row>
    <row r="184" customFormat="false" ht="15" hidden="false" customHeight="true" outlineLevel="0" collapsed="false">
      <c r="A184" s="32"/>
      <c r="B184" s="17"/>
      <c r="C184" s="17"/>
      <c r="D184" s="17"/>
      <c r="E184" s="33"/>
      <c r="F184" s="32"/>
      <c r="G184" s="17"/>
      <c r="H184" s="24" t="str">
        <f aca="false">IF($B184="","",IFERROR(INDEX(Deductees!$B$5:$B$304,MATCH($B184,Deductees!$A$5:$A$304,0))&amp;"",""))</f>
        <v/>
      </c>
      <c r="I184" s="24" t="str">
        <f aca="false">IF($B184="","",IFERROR(INDEX(Deductees!$C$5:$C$304,MATCH($B184,Deductees!$A$5:$A$304,0)),"Not in master"))</f>
        <v/>
      </c>
      <c r="J184" s="24" t="str">
        <f aca="false">IF($B184="","",IFERROR(INDEX(Deductees!$D$5:$D$304,MATCH($B184,Deductees!$A$5:$A$304,0)),"-"))</f>
        <v/>
      </c>
      <c r="K184" s="24" t="str">
        <f aca="false">IF($C184="","",IFERROR(INDEX('Section Master'!$C$5:$C$29,MATCH($C184,'Section Master'!$A$5:$A$29,0))&amp;" / "&amp;INDEX('Section Master'!$D$5:$D$29,MATCH($C184,'Section Master'!$A$5:$A$29,0)),"Code not found"))</f>
        <v/>
      </c>
      <c r="L184" s="25" t="str">
        <f aca="false">IF(OR($B184="",$C184="",$E184=""),"",IFERROR(IF(I184&lt;&gt;"Valid",MAX(INDEX('Section Master'!$F$5:$F$29,MATCH($C184,'Section Master'!$A$5:$A$29,0)),INDEX('Section Master'!$G$5:$G$29,MATCH($C184,'Section Master'!$A$5:$A$29,0))),IF(J184="Individual/HUF",INDEX('Section Master'!$E$5:$E$29,MATCH($C184,'Section Master'!$A$5:$A$29,0)),INDEX('Section Master'!$F$5:$F$29,MATCH($C184,'Section Master'!$A$5:$A$29,0)))),0))</f>
        <v/>
      </c>
      <c r="M184" s="26" t="str">
        <f aca="false">IF(A184="","",IF(MONTH(A184)&gt;=4,YEAR(A184),YEAR(A184)-1))</f>
        <v/>
      </c>
      <c r="N184" s="21" t="str">
        <f aca="false">IF(A184="","","Q"&amp;CHOOSE(MONTH(A184),4,4,4,1,1,1,2,2,2,3,3,3))</f>
        <v/>
      </c>
      <c r="O184" s="27" t="str">
        <f aca="false">IF(OR($B184="",$C184="",$E184=""),"",SUMIFS($E$6:E184,$B$6:B184,B184,$C$6:C184,C184,$M$6:M184,M184))</f>
        <v/>
      </c>
      <c r="P184" s="27" t="str">
        <f aca="false">IF(OR($B184="",$C184="",$E184=""),"",SUMIFS($Q$6:Q183,$B$6:B183,B184,$C$6:C183,C184,$M$6:M183,M184))</f>
        <v/>
      </c>
      <c r="Q184" s="27" t="str">
        <f aca="false">IF(OR($B184="",$C184="",$E184=""),"",IFERROR(CHOOSE(MATCH(INDEX('Section Master'!$H$5:$H$29,MATCH($C184,'Section Master'!$A$5:$A$29,0)),{"Single+Aggregate","Aggregate","Per payment","Excess over","None"},0),IF(O184&gt;INDEX('Section Master'!$J$5:$J$29,MATCH($C184,'Section Master'!$A$5:$A$29,0)),O184-P184,IF(E184&gt;INDEX('Section Master'!$I$5:$I$29,MATCH($C184,'Section Master'!$A$5:$A$29,0)),E184,0)),IF(O184&gt;INDEX('Section Master'!$J$5:$J$29,MATCH($C184,'Section Master'!$A$5:$A$29,0)),O184-P184,0),IF(E184&gt;INDEX('Section Master'!$I$5:$I$29,MATCH($C184,'Section Master'!$A$5:$A$29,0)),E184,0),MAX(0,O184-INDEX('Section Master'!$J$5:$J$29,MATCH($C184,'Section Master'!$A$5:$A$29,0)))-P184,E184),0))</f>
        <v/>
      </c>
      <c r="R184" s="28" t="str">
        <f aca="false">IF(Q184="","",ROUND(Q184*L184,0))</f>
        <v/>
      </c>
      <c r="T184" s="29" t="str">
        <f aca="false">IF(A184="","",IF(MONTH(A184)=3,DATE(YEAR(A184),4,30),DATE(YEAR(A184),MONTH(A184)+1,7)))</f>
        <v/>
      </c>
      <c r="U184" s="26" t="str">
        <f aca="false">IF(OR(R184="",F184=""),"",IF(R184=0,0,IF(F184&gt;T184,(YEAR(F184)-YEAR(A184))*12+MONTH(F184)-MONTH(A184)+1,0)))</f>
        <v/>
      </c>
      <c r="V184" s="30" t="str">
        <f aca="false">IF(U184="","",ROUND(R184*Summary!$C$7*U184,0))</f>
        <v/>
      </c>
      <c r="W184" s="21" t="str">
        <f aca="false">IF(OR($B184="",$C184="",$E184=""),"",IF(R184=0,"No TDS yet",IF(F184="",IF(Summary!$C$6&gt;T184,"Overdue","Pending"),IF(F184&gt;T184,"Deposited late","Deposited"))))</f>
        <v/>
      </c>
      <c r="X184" s="31" t="str">
        <f aca="false">IF(B184="","",IF(OR(ISNA(MATCH($B184,Deductees!$A$5:$A$304,0)),ISNA(MATCH($C184,'Section Master'!$A$5:$A$29,0)),E184=""),1,0))</f>
        <v/>
      </c>
    </row>
    <row r="185" customFormat="false" ht="15" hidden="false" customHeight="true" outlineLevel="0" collapsed="false">
      <c r="A185" s="32"/>
      <c r="B185" s="17"/>
      <c r="C185" s="17"/>
      <c r="D185" s="17"/>
      <c r="E185" s="33"/>
      <c r="F185" s="32"/>
      <c r="G185" s="17"/>
      <c r="H185" s="24" t="str">
        <f aca="false">IF($B185="","",IFERROR(INDEX(Deductees!$B$5:$B$304,MATCH($B185,Deductees!$A$5:$A$304,0))&amp;"",""))</f>
        <v/>
      </c>
      <c r="I185" s="24" t="str">
        <f aca="false">IF($B185="","",IFERROR(INDEX(Deductees!$C$5:$C$304,MATCH($B185,Deductees!$A$5:$A$304,0)),"Not in master"))</f>
        <v/>
      </c>
      <c r="J185" s="24" t="str">
        <f aca="false">IF($B185="","",IFERROR(INDEX(Deductees!$D$5:$D$304,MATCH($B185,Deductees!$A$5:$A$304,0)),"-"))</f>
        <v/>
      </c>
      <c r="K185" s="24" t="str">
        <f aca="false">IF($C185="","",IFERROR(INDEX('Section Master'!$C$5:$C$29,MATCH($C185,'Section Master'!$A$5:$A$29,0))&amp;" / "&amp;INDEX('Section Master'!$D$5:$D$29,MATCH($C185,'Section Master'!$A$5:$A$29,0)),"Code not found"))</f>
        <v/>
      </c>
      <c r="L185" s="25" t="str">
        <f aca="false">IF(OR($B185="",$C185="",$E185=""),"",IFERROR(IF(I185&lt;&gt;"Valid",MAX(INDEX('Section Master'!$F$5:$F$29,MATCH($C185,'Section Master'!$A$5:$A$29,0)),INDEX('Section Master'!$G$5:$G$29,MATCH($C185,'Section Master'!$A$5:$A$29,0))),IF(J185="Individual/HUF",INDEX('Section Master'!$E$5:$E$29,MATCH($C185,'Section Master'!$A$5:$A$29,0)),INDEX('Section Master'!$F$5:$F$29,MATCH($C185,'Section Master'!$A$5:$A$29,0)))),0))</f>
        <v/>
      </c>
      <c r="M185" s="26" t="str">
        <f aca="false">IF(A185="","",IF(MONTH(A185)&gt;=4,YEAR(A185),YEAR(A185)-1))</f>
        <v/>
      </c>
      <c r="N185" s="21" t="str">
        <f aca="false">IF(A185="","","Q"&amp;CHOOSE(MONTH(A185),4,4,4,1,1,1,2,2,2,3,3,3))</f>
        <v/>
      </c>
      <c r="O185" s="27" t="str">
        <f aca="false">IF(OR($B185="",$C185="",$E185=""),"",SUMIFS($E$6:E185,$B$6:B185,B185,$C$6:C185,C185,$M$6:M185,M185))</f>
        <v/>
      </c>
      <c r="P185" s="27" t="str">
        <f aca="false">IF(OR($B185="",$C185="",$E185=""),"",SUMIFS($Q$6:Q184,$B$6:B184,B185,$C$6:C184,C185,$M$6:M184,M185))</f>
        <v/>
      </c>
      <c r="Q185" s="27" t="str">
        <f aca="false">IF(OR($B185="",$C185="",$E185=""),"",IFERROR(CHOOSE(MATCH(INDEX('Section Master'!$H$5:$H$29,MATCH($C185,'Section Master'!$A$5:$A$29,0)),{"Single+Aggregate","Aggregate","Per payment","Excess over","None"},0),IF(O185&gt;INDEX('Section Master'!$J$5:$J$29,MATCH($C185,'Section Master'!$A$5:$A$29,0)),O185-P185,IF(E185&gt;INDEX('Section Master'!$I$5:$I$29,MATCH($C185,'Section Master'!$A$5:$A$29,0)),E185,0)),IF(O185&gt;INDEX('Section Master'!$J$5:$J$29,MATCH($C185,'Section Master'!$A$5:$A$29,0)),O185-P185,0),IF(E185&gt;INDEX('Section Master'!$I$5:$I$29,MATCH($C185,'Section Master'!$A$5:$A$29,0)),E185,0),MAX(0,O185-INDEX('Section Master'!$J$5:$J$29,MATCH($C185,'Section Master'!$A$5:$A$29,0)))-P185,E185),0))</f>
        <v/>
      </c>
      <c r="R185" s="28" t="str">
        <f aca="false">IF(Q185="","",ROUND(Q185*L185,0))</f>
        <v/>
      </c>
      <c r="T185" s="29" t="str">
        <f aca="false">IF(A185="","",IF(MONTH(A185)=3,DATE(YEAR(A185),4,30),DATE(YEAR(A185),MONTH(A185)+1,7)))</f>
        <v/>
      </c>
      <c r="U185" s="26" t="str">
        <f aca="false">IF(OR(R185="",F185=""),"",IF(R185=0,0,IF(F185&gt;T185,(YEAR(F185)-YEAR(A185))*12+MONTH(F185)-MONTH(A185)+1,0)))</f>
        <v/>
      </c>
      <c r="V185" s="30" t="str">
        <f aca="false">IF(U185="","",ROUND(R185*Summary!$C$7*U185,0))</f>
        <v/>
      </c>
      <c r="W185" s="21" t="str">
        <f aca="false">IF(OR($B185="",$C185="",$E185=""),"",IF(R185=0,"No TDS yet",IF(F185="",IF(Summary!$C$6&gt;T185,"Overdue","Pending"),IF(F185&gt;T185,"Deposited late","Deposited"))))</f>
        <v/>
      </c>
      <c r="X185" s="31" t="str">
        <f aca="false">IF(B185="","",IF(OR(ISNA(MATCH($B185,Deductees!$A$5:$A$304,0)),ISNA(MATCH($C185,'Section Master'!$A$5:$A$29,0)),E185=""),1,0))</f>
        <v/>
      </c>
    </row>
    <row r="186" customFormat="false" ht="15" hidden="false" customHeight="true" outlineLevel="0" collapsed="false">
      <c r="A186" s="32"/>
      <c r="B186" s="17"/>
      <c r="C186" s="17"/>
      <c r="D186" s="17"/>
      <c r="E186" s="33"/>
      <c r="F186" s="32"/>
      <c r="G186" s="17"/>
      <c r="H186" s="24" t="str">
        <f aca="false">IF($B186="","",IFERROR(INDEX(Deductees!$B$5:$B$304,MATCH($B186,Deductees!$A$5:$A$304,0))&amp;"",""))</f>
        <v/>
      </c>
      <c r="I186" s="24" t="str">
        <f aca="false">IF($B186="","",IFERROR(INDEX(Deductees!$C$5:$C$304,MATCH($B186,Deductees!$A$5:$A$304,0)),"Not in master"))</f>
        <v/>
      </c>
      <c r="J186" s="24" t="str">
        <f aca="false">IF($B186="","",IFERROR(INDEX(Deductees!$D$5:$D$304,MATCH($B186,Deductees!$A$5:$A$304,0)),"-"))</f>
        <v/>
      </c>
      <c r="K186" s="24" t="str">
        <f aca="false">IF($C186="","",IFERROR(INDEX('Section Master'!$C$5:$C$29,MATCH($C186,'Section Master'!$A$5:$A$29,0))&amp;" / "&amp;INDEX('Section Master'!$D$5:$D$29,MATCH($C186,'Section Master'!$A$5:$A$29,0)),"Code not found"))</f>
        <v/>
      </c>
      <c r="L186" s="25" t="str">
        <f aca="false">IF(OR($B186="",$C186="",$E186=""),"",IFERROR(IF(I186&lt;&gt;"Valid",MAX(INDEX('Section Master'!$F$5:$F$29,MATCH($C186,'Section Master'!$A$5:$A$29,0)),INDEX('Section Master'!$G$5:$G$29,MATCH($C186,'Section Master'!$A$5:$A$29,0))),IF(J186="Individual/HUF",INDEX('Section Master'!$E$5:$E$29,MATCH($C186,'Section Master'!$A$5:$A$29,0)),INDEX('Section Master'!$F$5:$F$29,MATCH($C186,'Section Master'!$A$5:$A$29,0)))),0))</f>
        <v/>
      </c>
      <c r="M186" s="26" t="str">
        <f aca="false">IF(A186="","",IF(MONTH(A186)&gt;=4,YEAR(A186),YEAR(A186)-1))</f>
        <v/>
      </c>
      <c r="N186" s="21" t="str">
        <f aca="false">IF(A186="","","Q"&amp;CHOOSE(MONTH(A186),4,4,4,1,1,1,2,2,2,3,3,3))</f>
        <v/>
      </c>
      <c r="O186" s="27" t="str">
        <f aca="false">IF(OR($B186="",$C186="",$E186=""),"",SUMIFS($E$6:E186,$B$6:B186,B186,$C$6:C186,C186,$M$6:M186,M186))</f>
        <v/>
      </c>
      <c r="P186" s="27" t="str">
        <f aca="false">IF(OR($B186="",$C186="",$E186=""),"",SUMIFS($Q$6:Q185,$B$6:B185,B186,$C$6:C185,C186,$M$6:M185,M186))</f>
        <v/>
      </c>
      <c r="Q186" s="27" t="str">
        <f aca="false">IF(OR($B186="",$C186="",$E186=""),"",IFERROR(CHOOSE(MATCH(INDEX('Section Master'!$H$5:$H$29,MATCH($C186,'Section Master'!$A$5:$A$29,0)),{"Single+Aggregate","Aggregate","Per payment","Excess over","None"},0),IF(O186&gt;INDEX('Section Master'!$J$5:$J$29,MATCH($C186,'Section Master'!$A$5:$A$29,0)),O186-P186,IF(E186&gt;INDEX('Section Master'!$I$5:$I$29,MATCH($C186,'Section Master'!$A$5:$A$29,0)),E186,0)),IF(O186&gt;INDEX('Section Master'!$J$5:$J$29,MATCH($C186,'Section Master'!$A$5:$A$29,0)),O186-P186,0),IF(E186&gt;INDEX('Section Master'!$I$5:$I$29,MATCH($C186,'Section Master'!$A$5:$A$29,0)),E186,0),MAX(0,O186-INDEX('Section Master'!$J$5:$J$29,MATCH($C186,'Section Master'!$A$5:$A$29,0)))-P186,E186),0))</f>
        <v/>
      </c>
      <c r="R186" s="28" t="str">
        <f aca="false">IF(Q186="","",ROUND(Q186*L186,0))</f>
        <v/>
      </c>
      <c r="T186" s="29" t="str">
        <f aca="false">IF(A186="","",IF(MONTH(A186)=3,DATE(YEAR(A186),4,30),DATE(YEAR(A186),MONTH(A186)+1,7)))</f>
        <v/>
      </c>
      <c r="U186" s="26" t="str">
        <f aca="false">IF(OR(R186="",F186=""),"",IF(R186=0,0,IF(F186&gt;T186,(YEAR(F186)-YEAR(A186))*12+MONTH(F186)-MONTH(A186)+1,0)))</f>
        <v/>
      </c>
      <c r="V186" s="30" t="str">
        <f aca="false">IF(U186="","",ROUND(R186*Summary!$C$7*U186,0))</f>
        <v/>
      </c>
      <c r="W186" s="21" t="str">
        <f aca="false">IF(OR($B186="",$C186="",$E186=""),"",IF(R186=0,"No TDS yet",IF(F186="",IF(Summary!$C$6&gt;T186,"Overdue","Pending"),IF(F186&gt;T186,"Deposited late","Deposited"))))</f>
        <v/>
      </c>
      <c r="X186" s="31" t="str">
        <f aca="false">IF(B186="","",IF(OR(ISNA(MATCH($B186,Deductees!$A$5:$A$304,0)),ISNA(MATCH($C186,'Section Master'!$A$5:$A$29,0)),E186=""),1,0))</f>
        <v/>
      </c>
    </row>
    <row r="187" customFormat="false" ht="15" hidden="false" customHeight="true" outlineLevel="0" collapsed="false">
      <c r="A187" s="32"/>
      <c r="B187" s="17"/>
      <c r="C187" s="17"/>
      <c r="D187" s="17"/>
      <c r="E187" s="33"/>
      <c r="F187" s="32"/>
      <c r="G187" s="17"/>
      <c r="H187" s="24" t="str">
        <f aca="false">IF($B187="","",IFERROR(INDEX(Deductees!$B$5:$B$304,MATCH($B187,Deductees!$A$5:$A$304,0))&amp;"",""))</f>
        <v/>
      </c>
      <c r="I187" s="24" t="str">
        <f aca="false">IF($B187="","",IFERROR(INDEX(Deductees!$C$5:$C$304,MATCH($B187,Deductees!$A$5:$A$304,0)),"Not in master"))</f>
        <v/>
      </c>
      <c r="J187" s="24" t="str">
        <f aca="false">IF($B187="","",IFERROR(INDEX(Deductees!$D$5:$D$304,MATCH($B187,Deductees!$A$5:$A$304,0)),"-"))</f>
        <v/>
      </c>
      <c r="K187" s="24" t="str">
        <f aca="false">IF($C187="","",IFERROR(INDEX('Section Master'!$C$5:$C$29,MATCH($C187,'Section Master'!$A$5:$A$29,0))&amp;" / "&amp;INDEX('Section Master'!$D$5:$D$29,MATCH($C187,'Section Master'!$A$5:$A$29,0)),"Code not found"))</f>
        <v/>
      </c>
      <c r="L187" s="25" t="str">
        <f aca="false">IF(OR($B187="",$C187="",$E187=""),"",IFERROR(IF(I187&lt;&gt;"Valid",MAX(INDEX('Section Master'!$F$5:$F$29,MATCH($C187,'Section Master'!$A$5:$A$29,0)),INDEX('Section Master'!$G$5:$G$29,MATCH($C187,'Section Master'!$A$5:$A$29,0))),IF(J187="Individual/HUF",INDEX('Section Master'!$E$5:$E$29,MATCH($C187,'Section Master'!$A$5:$A$29,0)),INDEX('Section Master'!$F$5:$F$29,MATCH($C187,'Section Master'!$A$5:$A$29,0)))),0))</f>
        <v/>
      </c>
      <c r="M187" s="26" t="str">
        <f aca="false">IF(A187="","",IF(MONTH(A187)&gt;=4,YEAR(A187),YEAR(A187)-1))</f>
        <v/>
      </c>
      <c r="N187" s="21" t="str">
        <f aca="false">IF(A187="","","Q"&amp;CHOOSE(MONTH(A187),4,4,4,1,1,1,2,2,2,3,3,3))</f>
        <v/>
      </c>
      <c r="O187" s="27" t="str">
        <f aca="false">IF(OR($B187="",$C187="",$E187=""),"",SUMIFS($E$6:E187,$B$6:B187,B187,$C$6:C187,C187,$M$6:M187,M187))</f>
        <v/>
      </c>
      <c r="P187" s="27" t="str">
        <f aca="false">IF(OR($B187="",$C187="",$E187=""),"",SUMIFS($Q$6:Q186,$B$6:B186,B187,$C$6:C186,C187,$M$6:M186,M187))</f>
        <v/>
      </c>
      <c r="Q187" s="27" t="str">
        <f aca="false">IF(OR($B187="",$C187="",$E187=""),"",IFERROR(CHOOSE(MATCH(INDEX('Section Master'!$H$5:$H$29,MATCH($C187,'Section Master'!$A$5:$A$29,0)),{"Single+Aggregate","Aggregate","Per payment","Excess over","None"},0),IF(O187&gt;INDEX('Section Master'!$J$5:$J$29,MATCH($C187,'Section Master'!$A$5:$A$29,0)),O187-P187,IF(E187&gt;INDEX('Section Master'!$I$5:$I$29,MATCH($C187,'Section Master'!$A$5:$A$29,0)),E187,0)),IF(O187&gt;INDEX('Section Master'!$J$5:$J$29,MATCH($C187,'Section Master'!$A$5:$A$29,0)),O187-P187,0),IF(E187&gt;INDEX('Section Master'!$I$5:$I$29,MATCH($C187,'Section Master'!$A$5:$A$29,0)),E187,0),MAX(0,O187-INDEX('Section Master'!$J$5:$J$29,MATCH($C187,'Section Master'!$A$5:$A$29,0)))-P187,E187),0))</f>
        <v/>
      </c>
      <c r="R187" s="28" t="str">
        <f aca="false">IF(Q187="","",ROUND(Q187*L187,0))</f>
        <v/>
      </c>
      <c r="T187" s="29" t="str">
        <f aca="false">IF(A187="","",IF(MONTH(A187)=3,DATE(YEAR(A187),4,30),DATE(YEAR(A187),MONTH(A187)+1,7)))</f>
        <v/>
      </c>
      <c r="U187" s="26" t="str">
        <f aca="false">IF(OR(R187="",F187=""),"",IF(R187=0,0,IF(F187&gt;T187,(YEAR(F187)-YEAR(A187))*12+MONTH(F187)-MONTH(A187)+1,0)))</f>
        <v/>
      </c>
      <c r="V187" s="30" t="str">
        <f aca="false">IF(U187="","",ROUND(R187*Summary!$C$7*U187,0))</f>
        <v/>
      </c>
      <c r="W187" s="21" t="str">
        <f aca="false">IF(OR($B187="",$C187="",$E187=""),"",IF(R187=0,"No TDS yet",IF(F187="",IF(Summary!$C$6&gt;T187,"Overdue","Pending"),IF(F187&gt;T187,"Deposited late","Deposited"))))</f>
        <v/>
      </c>
      <c r="X187" s="31" t="str">
        <f aca="false">IF(B187="","",IF(OR(ISNA(MATCH($B187,Deductees!$A$5:$A$304,0)),ISNA(MATCH($C187,'Section Master'!$A$5:$A$29,0)),E187=""),1,0))</f>
        <v/>
      </c>
    </row>
    <row r="188" customFormat="false" ht="15" hidden="false" customHeight="true" outlineLevel="0" collapsed="false">
      <c r="A188" s="32"/>
      <c r="B188" s="17"/>
      <c r="C188" s="17"/>
      <c r="D188" s="17"/>
      <c r="E188" s="33"/>
      <c r="F188" s="32"/>
      <c r="G188" s="17"/>
      <c r="H188" s="24" t="str">
        <f aca="false">IF($B188="","",IFERROR(INDEX(Deductees!$B$5:$B$304,MATCH($B188,Deductees!$A$5:$A$304,0))&amp;"",""))</f>
        <v/>
      </c>
      <c r="I188" s="24" t="str">
        <f aca="false">IF($B188="","",IFERROR(INDEX(Deductees!$C$5:$C$304,MATCH($B188,Deductees!$A$5:$A$304,0)),"Not in master"))</f>
        <v/>
      </c>
      <c r="J188" s="24" t="str">
        <f aca="false">IF($B188="","",IFERROR(INDEX(Deductees!$D$5:$D$304,MATCH($B188,Deductees!$A$5:$A$304,0)),"-"))</f>
        <v/>
      </c>
      <c r="K188" s="24" t="str">
        <f aca="false">IF($C188="","",IFERROR(INDEX('Section Master'!$C$5:$C$29,MATCH($C188,'Section Master'!$A$5:$A$29,0))&amp;" / "&amp;INDEX('Section Master'!$D$5:$D$29,MATCH($C188,'Section Master'!$A$5:$A$29,0)),"Code not found"))</f>
        <v/>
      </c>
      <c r="L188" s="25" t="str">
        <f aca="false">IF(OR($B188="",$C188="",$E188=""),"",IFERROR(IF(I188&lt;&gt;"Valid",MAX(INDEX('Section Master'!$F$5:$F$29,MATCH($C188,'Section Master'!$A$5:$A$29,0)),INDEX('Section Master'!$G$5:$G$29,MATCH($C188,'Section Master'!$A$5:$A$29,0))),IF(J188="Individual/HUF",INDEX('Section Master'!$E$5:$E$29,MATCH($C188,'Section Master'!$A$5:$A$29,0)),INDEX('Section Master'!$F$5:$F$29,MATCH($C188,'Section Master'!$A$5:$A$29,0)))),0))</f>
        <v/>
      </c>
      <c r="M188" s="26" t="str">
        <f aca="false">IF(A188="","",IF(MONTH(A188)&gt;=4,YEAR(A188),YEAR(A188)-1))</f>
        <v/>
      </c>
      <c r="N188" s="21" t="str">
        <f aca="false">IF(A188="","","Q"&amp;CHOOSE(MONTH(A188),4,4,4,1,1,1,2,2,2,3,3,3))</f>
        <v/>
      </c>
      <c r="O188" s="27" t="str">
        <f aca="false">IF(OR($B188="",$C188="",$E188=""),"",SUMIFS($E$6:E188,$B$6:B188,B188,$C$6:C188,C188,$M$6:M188,M188))</f>
        <v/>
      </c>
      <c r="P188" s="27" t="str">
        <f aca="false">IF(OR($B188="",$C188="",$E188=""),"",SUMIFS($Q$6:Q187,$B$6:B187,B188,$C$6:C187,C188,$M$6:M187,M188))</f>
        <v/>
      </c>
      <c r="Q188" s="27" t="str">
        <f aca="false">IF(OR($B188="",$C188="",$E188=""),"",IFERROR(CHOOSE(MATCH(INDEX('Section Master'!$H$5:$H$29,MATCH($C188,'Section Master'!$A$5:$A$29,0)),{"Single+Aggregate","Aggregate","Per payment","Excess over","None"},0),IF(O188&gt;INDEX('Section Master'!$J$5:$J$29,MATCH($C188,'Section Master'!$A$5:$A$29,0)),O188-P188,IF(E188&gt;INDEX('Section Master'!$I$5:$I$29,MATCH($C188,'Section Master'!$A$5:$A$29,0)),E188,0)),IF(O188&gt;INDEX('Section Master'!$J$5:$J$29,MATCH($C188,'Section Master'!$A$5:$A$29,0)),O188-P188,0),IF(E188&gt;INDEX('Section Master'!$I$5:$I$29,MATCH($C188,'Section Master'!$A$5:$A$29,0)),E188,0),MAX(0,O188-INDEX('Section Master'!$J$5:$J$29,MATCH($C188,'Section Master'!$A$5:$A$29,0)))-P188,E188),0))</f>
        <v/>
      </c>
      <c r="R188" s="28" t="str">
        <f aca="false">IF(Q188="","",ROUND(Q188*L188,0))</f>
        <v/>
      </c>
      <c r="T188" s="29" t="str">
        <f aca="false">IF(A188="","",IF(MONTH(A188)=3,DATE(YEAR(A188),4,30),DATE(YEAR(A188),MONTH(A188)+1,7)))</f>
        <v/>
      </c>
      <c r="U188" s="26" t="str">
        <f aca="false">IF(OR(R188="",F188=""),"",IF(R188=0,0,IF(F188&gt;T188,(YEAR(F188)-YEAR(A188))*12+MONTH(F188)-MONTH(A188)+1,0)))</f>
        <v/>
      </c>
      <c r="V188" s="30" t="str">
        <f aca="false">IF(U188="","",ROUND(R188*Summary!$C$7*U188,0))</f>
        <v/>
      </c>
      <c r="W188" s="21" t="str">
        <f aca="false">IF(OR($B188="",$C188="",$E188=""),"",IF(R188=0,"No TDS yet",IF(F188="",IF(Summary!$C$6&gt;T188,"Overdue","Pending"),IF(F188&gt;T188,"Deposited late","Deposited"))))</f>
        <v/>
      </c>
      <c r="X188" s="31" t="str">
        <f aca="false">IF(B188="","",IF(OR(ISNA(MATCH($B188,Deductees!$A$5:$A$304,0)),ISNA(MATCH($C188,'Section Master'!$A$5:$A$29,0)),E188=""),1,0))</f>
        <v/>
      </c>
    </row>
    <row r="189" customFormat="false" ht="15" hidden="false" customHeight="true" outlineLevel="0" collapsed="false">
      <c r="A189" s="32"/>
      <c r="B189" s="17"/>
      <c r="C189" s="17"/>
      <c r="D189" s="17"/>
      <c r="E189" s="33"/>
      <c r="F189" s="32"/>
      <c r="G189" s="17"/>
      <c r="H189" s="24" t="str">
        <f aca="false">IF($B189="","",IFERROR(INDEX(Deductees!$B$5:$B$304,MATCH($B189,Deductees!$A$5:$A$304,0))&amp;"",""))</f>
        <v/>
      </c>
      <c r="I189" s="24" t="str">
        <f aca="false">IF($B189="","",IFERROR(INDEX(Deductees!$C$5:$C$304,MATCH($B189,Deductees!$A$5:$A$304,0)),"Not in master"))</f>
        <v/>
      </c>
      <c r="J189" s="24" t="str">
        <f aca="false">IF($B189="","",IFERROR(INDEX(Deductees!$D$5:$D$304,MATCH($B189,Deductees!$A$5:$A$304,0)),"-"))</f>
        <v/>
      </c>
      <c r="K189" s="24" t="str">
        <f aca="false">IF($C189="","",IFERROR(INDEX('Section Master'!$C$5:$C$29,MATCH($C189,'Section Master'!$A$5:$A$29,0))&amp;" / "&amp;INDEX('Section Master'!$D$5:$D$29,MATCH($C189,'Section Master'!$A$5:$A$29,0)),"Code not found"))</f>
        <v/>
      </c>
      <c r="L189" s="25" t="str">
        <f aca="false">IF(OR($B189="",$C189="",$E189=""),"",IFERROR(IF(I189&lt;&gt;"Valid",MAX(INDEX('Section Master'!$F$5:$F$29,MATCH($C189,'Section Master'!$A$5:$A$29,0)),INDEX('Section Master'!$G$5:$G$29,MATCH($C189,'Section Master'!$A$5:$A$29,0))),IF(J189="Individual/HUF",INDEX('Section Master'!$E$5:$E$29,MATCH($C189,'Section Master'!$A$5:$A$29,0)),INDEX('Section Master'!$F$5:$F$29,MATCH($C189,'Section Master'!$A$5:$A$29,0)))),0))</f>
        <v/>
      </c>
      <c r="M189" s="26" t="str">
        <f aca="false">IF(A189="","",IF(MONTH(A189)&gt;=4,YEAR(A189),YEAR(A189)-1))</f>
        <v/>
      </c>
      <c r="N189" s="21" t="str">
        <f aca="false">IF(A189="","","Q"&amp;CHOOSE(MONTH(A189),4,4,4,1,1,1,2,2,2,3,3,3))</f>
        <v/>
      </c>
      <c r="O189" s="27" t="str">
        <f aca="false">IF(OR($B189="",$C189="",$E189=""),"",SUMIFS($E$6:E189,$B$6:B189,B189,$C$6:C189,C189,$M$6:M189,M189))</f>
        <v/>
      </c>
      <c r="P189" s="27" t="str">
        <f aca="false">IF(OR($B189="",$C189="",$E189=""),"",SUMIFS($Q$6:Q188,$B$6:B188,B189,$C$6:C188,C189,$M$6:M188,M189))</f>
        <v/>
      </c>
      <c r="Q189" s="27" t="str">
        <f aca="false">IF(OR($B189="",$C189="",$E189=""),"",IFERROR(CHOOSE(MATCH(INDEX('Section Master'!$H$5:$H$29,MATCH($C189,'Section Master'!$A$5:$A$29,0)),{"Single+Aggregate","Aggregate","Per payment","Excess over","None"},0),IF(O189&gt;INDEX('Section Master'!$J$5:$J$29,MATCH($C189,'Section Master'!$A$5:$A$29,0)),O189-P189,IF(E189&gt;INDEX('Section Master'!$I$5:$I$29,MATCH($C189,'Section Master'!$A$5:$A$29,0)),E189,0)),IF(O189&gt;INDEX('Section Master'!$J$5:$J$29,MATCH($C189,'Section Master'!$A$5:$A$29,0)),O189-P189,0),IF(E189&gt;INDEX('Section Master'!$I$5:$I$29,MATCH($C189,'Section Master'!$A$5:$A$29,0)),E189,0),MAX(0,O189-INDEX('Section Master'!$J$5:$J$29,MATCH($C189,'Section Master'!$A$5:$A$29,0)))-P189,E189),0))</f>
        <v/>
      </c>
      <c r="R189" s="28" t="str">
        <f aca="false">IF(Q189="","",ROUND(Q189*L189,0))</f>
        <v/>
      </c>
      <c r="T189" s="29" t="str">
        <f aca="false">IF(A189="","",IF(MONTH(A189)=3,DATE(YEAR(A189),4,30),DATE(YEAR(A189),MONTH(A189)+1,7)))</f>
        <v/>
      </c>
      <c r="U189" s="26" t="str">
        <f aca="false">IF(OR(R189="",F189=""),"",IF(R189=0,0,IF(F189&gt;T189,(YEAR(F189)-YEAR(A189))*12+MONTH(F189)-MONTH(A189)+1,0)))</f>
        <v/>
      </c>
      <c r="V189" s="30" t="str">
        <f aca="false">IF(U189="","",ROUND(R189*Summary!$C$7*U189,0))</f>
        <v/>
      </c>
      <c r="W189" s="21" t="str">
        <f aca="false">IF(OR($B189="",$C189="",$E189=""),"",IF(R189=0,"No TDS yet",IF(F189="",IF(Summary!$C$6&gt;T189,"Overdue","Pending"),IF(F189&gt;T189,"Deposited late","Deposited"))))</f>
        <v/>
      </c>
      <c r="X189" s="31" t="str">
        <f aca="false">IF(B189="","",IF(OR(ISNA(MATCH($B189,Deductees!$A$5:$A$304,0)),ISNA(MATCH($C189,'Section Master'!$A$5:$A$29,0)),E189=""),1,0))</f>
        <v/>
      </c>
    </row>
    <row r="190" customFormat="false" ht="15" hidden="false" customHeight="true" outlineLevel="0" collapsed="false">
      <c r="A190" s="32"/>
      <c r="B190" s="17"/>
      <c r="C190" s="17"/>
      <c r="D190" s="17"/>
      <c r="E190" s="33"/>
      <c r="F190" s="32"/>
      <c r="G190" s="17"/>
      <c r="H190" s="24" t="str">
        <f aca="false">IF($B190="","",IFERROR(INDEX(Deductees!$B$5:$B$304,MATCH($B190,Deductees!$A$5:$A$304,0))&amp;"",""))</f>
        <v/>
      </c>
      <c r="I190" s="24" t="str">
        <f aca="false">IF($B190="","",IFERROR(INDEX(Deductees!$C$5:$C$304,MATCH($B190,Deductees!$A$5:$A$304,0)),"Not in master"))</f>
        <v/>
      </c>
      <c r="J190" s="24" t="str">
        <f aca="false">IF($B190="","",IFERROR(INDEX(Deductees!$D$5:$D$304,MATCH($B190,Deductees!$A$5:$A$304,0)),"-"))</f>
        <v/>
      </c>
      <c r="K190" s="24" t="str">
        <f aca="false">IF($C190="","",IFERROR(INDEX('Section Master'!$C$5:$C$29,MATCH($C190,'Section Master'!$A$5:$A$29,0))&amp;" / "&amp;INDEX('Section Master'!$D$5:$D$29,MATCH($C190,'Section Master'!$A$5:$A$29,0)),"Code not found"))</f>
        <v/>
      </c>
      <c r="L190" s="25" t="str">
        <f aca="false">IF(OR($B190="",$C190="",$E190=""),"",IFERROR(IF(I190&lt;&gt;"Valid",MAX(INDEX('Section Master'!$F$5:$F$29,MATCH($C190,'Section Master'!$A$5:$A$29,0)),INDEX('Section Master'!$G$5:$G$29,MATCH($C190,'Section Master'!$A$5:$A$29,0))),IF(J190="Individual/HUF",INDEX('Section Master'!$E$5:$E$29,MATCH($C190,'Section Master'!$A$5:$A$29,0)),INDEX('Section Master'!$F$5:$F$29,MATCH($C190,'Section Master'!$A$5:$A$29,0)))),0))</f>
        <v/>
      </c>
      <c r="M190" s="26" t="str">
        <f aca="false">IF(A190="","",IF(MONTH(A190)&gt;=4,YEAR(A190),YEAR(A190)-1))</f>
        <v/>
      </c>
      <c r="N190" s="21" t="str">
        <f aca="false">IF(A190="","","Q"&amp;CHOOSE(MONTH(A190),4,4,4,1,1,1,2,2,2,3,3,3))</f>
        <v/>
      </c>
      <c r="O190" s="27" t="str">
        <f aca="false">IF(OR($B190="",$C190="",$E190=""),"",SUMIFS($E$6:E190,$B$6:B190,B190,$C$6:C190,C190,$M$6:M190,M190))</f>
        <v/>
      </c>
      <c r="P190" s="27" t="str">
        <f aca="false">IF(OR($B190="",$C190="",$E190=""),"",SUMIFS($Q$6:Q189,$B$6:B189,B190,$C$6:C189,C190,$M$6:M189,M190))</f>
        <v/>
      </c>
      <c r="Q190" s="27" t="str">
        <f aca="false">IF(OR($B190="",$C190="",$E190=""),"",IFERROR(CHOOSE(MATCH(INDEX('Section Master'!$H$5:$H$29,MATCH($C190,'Section Master'!$A$5:$A$29,0)),{"Single+Aggregate","Aggregate","Per payment","Excess over","None"},0),IF(O190&gt;INDEX('Section Master'!$J$5:$J$29,MATCH($C190,'Section Master'!$A$5:$A$29,0)),O190-P190,IF(E190&gt;INDEX('Section Master'!$I$5:$I$29,MATCH($C190,'Section Master'!$A$5:$A$29,0)),E190,0)),IF(O190&gt;INDEX('Section Master'!$J$5:$J$29,MATCH($C190,'Section Master'!$A$5:$A$29,0)),O190-P190,0),IF(E190&gt;INDEX('Section Master'!$I$5:$I$29,MATCH($C190,'Section Master'!$A$5:$A$29,0)),E190,0),MAX(0,O190-INDEX('Section Master'!$J$5:$J$29,MATCH($C190,'Section Master'!$A$5:$A$29,0)))-P190,E190),0))</f>
        <v/>
      </c>
      <c r="R190" s="28" t="str">
        <f aca="false">IF(Q190="","",ROUND(Q190*L190,0))</f>
        <v/>
      </c>
      <c r="T190" s="29" t="str">
        <f aca="false">IF(A190="","",IF(MONTH(A190)=3,DATE(YEAR(A190),4,30),DATE(YEAR(A190),MONTH(A190)+1,7)))</f>
        <v/>
      </c>
      <c r="U190" s="26" t="str">
        <f aca="false">IF(OR(R190="",F190=""),"",IF(R190=0,0,IF(F190&gt;T190,(YEAR(F190)-YEAR(A190))*12+MONTH(F190)-MONTH(A190)+1,0)))</f>
        <v/>
      </c>
      <c r="V190" s="30" t="str">
        <f aca="false">IF(U190="","",ROUND(R190*Summary!$C$7*U190,0))</f>
        <v/>
      </c>
      <c r="W190" s="21" t="str">
        <f aca="false">IF(OR($B190="",$C190="",$E190=""),"",IF(R190=0,"No TDS yet",IF(F190="",IF(Summary!$C$6&gt;T190,"Overdue","Pending"),IF(F190&gt;T190,"Deposited late","Deposited"))))</f>
        <v/>
      </c>
      <c r="X190" s="31" t="str">
        <f aca="false">IF(B190="","",IF(OR(ISNA(MATCH($B190,Deductees!$A$5:$A$304,0)),ISNA(MATCH($C190,'Section Master'!$A$5:$A$29,0)),E190=""),1,0))</f>
        <v/>
      </c>
    </row>
    <row r="191" customFormat="false" ht="15" hidden="false" customHeight="true" outlineLevel="0" collapsed="false">
      <c r="A191" s="32"/>
      <c r="B191" s="17"/>
      <c r="C191" s="17"/>
      <c r="D191" s="17"/>
      <c r="E191" s="33"/>
      <c r="F191" s="32"/>
      <c r="G191" s="17"/>
      <c r="H191" s="24" t="str">
        <f aca="false">IF($B191="","",IFERROR(INDEX(Deductees!$B$5:$B$304,MATCH($B191,Deductees!$A$5:$A$304,0))&amp;"",""))</f>
        <v/>
      </c>
      <c r="I191" s="24" t="str">
        <f aca="false">IF($B191="","",IFERROR(INDEX(Deductees!$C$5:$C$304,MATCH($B191,Deductees!$A$5:$A$304,0)),"Not in master"))</f>
        <v/>
      </c>
      <c r="J191" s="24" t="str">
        <f aca="false">IF($B191="","",IFERROR(INDEX(Deductees!$D$5:$D$304,MATCH($B191,Deductees!$A$5:$A$304,0)),"-"))</f>
        <v/>
      </c>
      <c r="K191" s="24" t="str">
        <f aca="false">IF($C191="","",IFERROR(INDEX('Section Master'!$C$5:$C$29,MATCH($C191,'Section Master'!$A$5:$A$29,0))&amp;" / "&amp;INDEX('Section Master'!$D$5:$D$29,MATCH($C191,'Section Master'!$A$5:$A$29,0)),"Code not found"))</f>
        <v/>
      </c>
      <c r="L191" s="25" t="str">
        <f aca="false">IF(OR($B191="",$C191="",$E191=""),"",IFERROR(IF(I191&lt;&gt;"Valid",MAX(INDEX('Section Master'!$F$5:$F$29,MATCH($C191,'Section Master'!$A$5:$A$29,0)),INDEX('Section Master'!$G$5:$G$29,MATCH($C191,'Section Master'!$A$5:$A$29,0))),IF(J191="Individual/HUF",INDEX('Section Master'!$E$5:$E$29,MATCH($C191,'Section Master'!$A$5:$A$29,0)),INDEX('Section Master'!$F$5:$F$29,MATCH($C191,'Section Master'!$A$5:$A$29,0)))),0))</f>
        <v/>
      </c>
      <c r="M191" s="26" t="str">
        <f aca="false">IF(A191="","",IF(MONTH(A191)&gt;=4,YEAR(A191),YEAR(A191)-1))</f>
        <v/>
      </c>
      <c r="N191" s="21" t="str">
        <f aca="false">IF(A191="","","Q"&amp;CHOOSE(MONTH(A191),4,4,4,1,1,1,2,2,2,3,3,3))</f>
        <v/>
      </c>
      <c r="O191" s="27" t="str">
        <f aca="false">IF(OR($B191="",$C191="",$E191=""),"",SUMIFS($E$6:E191,$B$6:B191,B191,$C$6:C191,C191,$M$6:M191,M191))</f>
        <v/>
      </c>
      <c r="P191" s="27" t="str">
        <f aca="false">IF(OR($B191="",$C191="",$E191=""),"",SUMIFS($Q$6:Q190,$B$6:B190,B191,$C$6:C190,C191,$M$6:M190,M191))</f>
        <v/>
      </c>
      <c r="Q191" s="27" t="str">
        <f aca="false">IF(OR($B191="",$C191="",$E191=""),"",IFERROR(CHOOSE(MATCH(INDEX('Section Master'!$H$5:$H$29,MATCH($C191,'Section Master'!$A$5:$A$29,0)),{"Single+Aggregate","Aggregate","Per payment","Excess over","None"},0),IF(O191&gt;INDEX('Section Master'!$J$5:$J$29,MATCH($C191,'Section Master'!$A$5:$A$29,0)),O191-P191,IF(E191&gt;INDEX('Section Master'!$I$5:$I$29,MATCH($C191,'Section Master'!$A$5:$A$29,0)),E191,0)),IF(O191&gt;INDEX('Section Master'!$J$5:$J$29,MATCH($C191,'Section Master'!$A$5:$A$29,0)),O191-P191,0),IF(E191&gt;INDEX('Section Master'!$I$5:$I$29,MATCH($C191,'Section Master'!$A$5:$A$29,0)),E191,0),MAX(0,O191-INDEX('Section Master'!$J$5:$J$29,MATCH($C191,'Section Master'!$A$5:$A$29,0)))-P191,E191),0))</f>
        <v/>
      </c>
      <c r="R191" s="28" t="str">
        <f aca="false">IF(Q191="","",ROUND(Q191*L191,0))</f>
        <v/>
      </c>
      <c r="T191" s="29" t="str">
        <f aca="false">IF(A191="","",IF(MONTH(A191)=3,DATE(YEAR(A191),4,30),DATE(YEAR(A191),MONTH(A191)+1,7)))</f>
        <v/>
      </c>
      <c r="U191" s="26" t="str">
        <f aca="false">IF(OR(R191="",F191=""),"",IF(R191=0,0,IF(F191&gt;T191,(YEAR(F191)-YEAR(A191))*12+MONTH(F191)-MONTH(A191)+1,0)))</f>
        <v/>
      </c>
      <c r="V191" s="30" t="str">
        <f aca="false">IF(U191="","",ROUND(R191*Summary!$C$7*U191,0))</f>
        <v/>
      </c>
      <c r="W191" s="21" t="str">
        <f aca="false">IF(OR($B191="",$C191="",$E191=""),"",IF(R191=0,"No TDS yet",IF(F191="",IF(Summary!$C$6&gt;T191,"Overdue","Pending"),IF(F191&gt;T191,"Deposited late","Deposited"))))</f>
        <v/>
      </c>
      <c r="X191" s="31" t="str">
        <f aca="false">IF(B191="","",IF(OR(ISNA(MATCH($B191,Deductees!$A$5:$A$304,0)),ISNA(MATCH($C191,'Section Master'!$A$5:$A$29,0)),E191=""),1,0))</f>
        <v/>
      </c>
    </row>
    <row r="192" customFormat="false" ht="15" hidden="false" customHeight="true" outlineLevel="0" collapsed="false">
      <c r="A192" s="32"/>
      <c r="B192" s="17"/>
      <c r="C192" s="17"/>
      <c r="D192" s="17"/>
      <c r="E192" s="33"/>
      <c r="F192" s="32"/>
      <c r="G192" s="17"/>
      <c r="H192" s="24" t="str">
        <f aca="false">IF($B192="","",IFERROR(INDEX(Deductees!$B$5:$B$304,MATCH($B192,Deductees!$A$5:$A$304,0))&amp;"",""))</f>
        <v/>
      </c>
      <c r="I192" s="24" t="str">
        <f aca="false">IF($B192="","",IFERROR(INDEX(Deductees!$C$5:$C$304,MATCH($B192,Deductees!$A$5:$A$304,0)),"Not in master"))</f>
        <v/>
      </c>
      <c r="J192" s="24" t="str">
        <f aca="false">IF($B192="","",IFERROR(INDEX(Deductees!$D$5:$D$304,MATCH($B192,Deductees!$A$5:$A$304,0)),"-"))</f>
        <v/>
      </c>
      <c r="K192" s="24" t="str">
        <f aca="false">IF($C192="","",IFERROR(INDEX('Section Master'!$C$5:$C$29,MATCH($C192,'Section Master'!$A$5:$A$29,0))&amp;" / "&amp;INDEX('Section Master'!$D$5:$D$29,MATCH($C192,'Section Master'!$A$5:$A$29,0)),"Code not found"))</f>
        <v/>
      </c>
      <c r="L192" s="25" t="str">
        <f aca="false">IF(OR($B192="",$C192="",$E192=""),"",IFERROR(IF(I192&lt;&gt;"Valid",MAX(INDEX('Section Master'!$F$5:$F$29,MATCH($C192,'Section Master'!$A$5:$A$29,0)),INDEX('Section Master'!$G$5:$G$29,MATCH($C192,'Section Master'!$A$5:$A$29,0))),IF(J192="Individual/HUF",INDEX('Section Master'!$E$5:$E$29,MATCH($C192,'Section Master'!$A$5:$A$29,0)),INDEX('Section Master'!$F$5:$F$29,MATCH($C192,'Section Master'!$A$5:$A$29,0)))),0))</f>
        <v/>
      </c>
      <c r="M192" s="26" t="str">
        <f aca="false">IF(A192="","",IF(MONTH(A192)&gt;=4,YEAR(A192),YEAR(A192)-1))</f>
        <v/>
      </c>
      <c r="N192" s="21" t="str">
        <f aca="false">IF(A192="","","Q"&amp;CHOOSE(MONTH(A192),4,4,4,1,1,1,2,2,2,3,3,3))</f>
        <v/>
      </c>
      <c r="O192" s="27" t="str">
        <f aca="false">IF(OR($B192="",$C192="",$E192=""),"",SUMIFS($E$6:E192,$B$6:B192,B192,$C$6:C192,C192,$M$6:M192,M192))</f>
        <v/>
      </c>
      <c r="P192" s="27" t="str">
        <f aca="false">IF(OR($B192="",$C192="",$E192=""),"",SUMIFS($Q$6:Q191,$B$6:B191,B192,$C$6:C191,C192,$M$6:M191,M192))</f>
        <v/>
      </c>
      <c r="Q192" s="27" t="str">
        <f aca="false">IF(OR($B192="",$C192="",$E192=""),"",IFERROR(CHOOSE(MATCH(INDEX('Section Master'!$H$5:$H$29,MATCH($C192,'Section Master'!$A$5:$A$29,0)),{"Single+Aggregate","Aggregate","Per payment","Excess over","None"},0),IF(O192&gt;INDEX('Section Master'!$J$5:$J$29,MATCH($C192,'Section Master'!$A$5:$A$29,0)),O192-P192,IF(E192&gt;INDEX('Section Master'!$I$5:$I$29,MATCH($C192,'Section Master'!$A$5:$A$29,0)),E192,0)),IF(O192&gt;INDEX('Section Master'!$J$5:$J$29,MATCH($C192,'Section Master'!$A$5:$A$29,0)),O192-P192,0),IF(E192&gt;INDEX('Section Master'!$I$5:$I$29,MATCH($C192,'Section Master'!$A$5:$A$29,0)),E192,0),MAX(0,O192-INDEX('Section Master'!$J$5:$J$29,MATCH($C192,'Section Master'!$A$5:$A$29,0)))-P192,E192),0))</f>
        <v/>
      </c>
      <c r="R192" s="28" t="str">
        <f aca="false">IF(Q192="","",ROUND(Q192*L192,0))</f>
        <v/>
      </c>
      <c r="T192" s="29" t="str">
        <f aca="false">IF(A192="","",IF(MONTH(A192)=3,DATE(YEAR(A192),4,30),DATE(YEAR(A192),MONTH(A192)+1,7)))</f>
        <v/>
      </c>
      <c r="U192" s="26" t="str">
        <f aca="false">IF(OR(R192="",F192=""),"",IF(R192=0,0,IF(F192&gt;T192,(YEAR(F192)-YEAR(A192))*12+MONTH(F192)-MONTH(A192)+1,0)))</f>
        <v/>
      </c>
      <c r="V192" s="30" t="str">
        <f aca="false">IF(U192="","",ROUND(R192*Summary!$C$7*U192,0))</f>
        <v/>
      </c>
      <c r="W192" s="21" t="str">
        <f aca="false">IF(OR($B192="",$C192="",$E192=""),"",IF(R192=0,"No TDS yet",IF(F192="",IF(Summary!$C$6&gt;T192,"Overdue","Pending"),IF(F192&gt;T192,"Deposited late","Deposited"))))</f>
        <v/>
      </c>
      <c r="X192" s="31" t="str">
        <f aca="false">IF(B192="","",IF(OR(ISNA(MATCH($B192,Deductees!$A$5:$A$304,0)),ISNA(MATCH($C192,'Section Master'!$A$5:$A$29,0)),E192=""),1,0))</f>
        <v/>
      </c>
    </row>
    <row r="193" customFormat="false" ht="15" hidden="false" customHeight="true" outlineLevel="0" collapsed="false">
      <c r="A193" s="32"/>
      <c r="B193" s="17"/>
      <c r="C193" s="17"/>
      <c r="D193" s="17"/>
      <c r="E193" s="33"/>
      <c r="F193" s="32"/>
      <c r="G193" s="17"/>
      <c r="H193" s="24" t="str">
        <f aca="false">IF($B193="","",IFERROR(INDEX(Deductees!$B$5:$B$304,MATCH($B193,Deductees!$A$5:$A$304,0))&amp;"",""))</f>
        <v/>
      </c>
      <c r="I193" s="24" t="str">
        <f aca="false">IF($B193="","",IFERROR(INDEX(Deductees!$C$5:$C$304,MATCH($B193,Deductees!$A$5:$A$304,0)),"Not in master"))</f>
        <v/>
      </c>
      <c r="J193" s="24" t="str">
        <f aca="false">IF($B193="","",IFERROR(INDEX(Deductees!$D$5:$D$304,MATCH($B193,Deductees!$A$5:$A$304,0)),"-"))</f>
        <v/>
      </c>
      <c r="K193" s="24" t="str">
        <f aca="false">IF($C193="","",IFERROR(INDEX('Section Master'!$C$5:$C$29,MATCH($C193,'Section Master'!$A$5:$A$29,0))&amp;" / "&amp;INDEX('Section Master'!$D$5:$D$29,MATCH($C193,'Section Master'!$A$5:$A$29,0)),"Code not found"))</f>
        <v/>
      </c>
      <c r="L193" s="25" t="str">
        <f aca="false">IF(OR($B193="",$C193="",$E193=""),"",IFERROR(IF(I193&lt;&gt;"Valid",MAX(INDEX('Section Master'!$F$5:$F$29,MATCH($C193,'Section Master'!$A$5:$A$29,0)),INDEX('Section Master'!$G$5:$G$29,MATCH($C193,'Section Master'!$A$5:$A$29,0))),IF(J193="Individual/HUF",INDEX('Section Master'!$E$5:$E$29,MATCH($C193,'Section Master'!$A$5:$A$29,0)),INDEX('Section Master'!$F$5:$F$29,MATCH($C193,'Section Master'!$A$5:$A$29,0)))),0))</f>
        <v/>
      </c>
      <c r="M193" s="26" t="str">
        <f aca="false">IF(A193="","",IF(MONTH(A193)&gt;=4,YEAR(A193),YEAR(A193)-1))</f>
        <v/>
      </c>
      <c r="N193" s="21" t="str">
        <f aca="false">IF(A193="","","Q"&amp;CHOOSE(MONTH(A193),4,4,4,1,1,1,2,2,2,3,3,3))</f>
        <v/>
      </c>
      <c r="O193" s="27" t="str">
        <f aca="false">IF(OR($B193="",$C193="",$E193=""),"",SUMIFS($E$6:E193,$B$6:B193,B193,$C$6:C193,C193,$M$6:M193,M193))</f>
        <v/>
      </c>
      <c r="P193" s="27" t="str">
        <f aca="false">IF(OR($B193="",$C193="",$E193=""),"",SUMIFS($Q$6:Q192,$B$6:B192,B193,$C$6:C192,C193,$M$6:M192,M193))</f>
        <v/>
      </c>
      <c r="Q193" s="27" t="str">
        <f aca="false">IF(OR($B193="",$C193="",$E193=""),"",IFERROR(CHOOSE(MATCH(INDEX('Section Master'!$H$5:$H$29,MATCH($C193,'Section Master'!$A$5:$A$29,0)),{"Single+Aggregate","Aggregate","Per payment","Excess over","None"},0),IF(O193&gt;INDEX('Section Master'!$J$5:$J$29,MATCH($C193,'Section Master'!$A$5:$A$29,0)),O193-P193,IF(E193&gt;INDEX('Section Master'!$I$5:$I$29,MATCH($C193,'Section Master'!$A$5:$A$29,0)),E193,0)),IF(O193&gt;INDEX('Section Master'!$J$5:$J$29,MATCH($C193,'Section Master'!$A$5:$A$29,0)),O193-P193,0),IF(E193&gt;INDEX('Section Master'!$I$5:$I$29,MATCH($C193,'Section Master'!$A$5:$A$29,0)),E193,0),MAX(0,O193-INDEX('Section Master'!$J$5:$J$29,MATCH($C193,'Section Master'!$A$5:$A$29,0)))-P193,E193),0))</f>
        <v/>
      </c>
      <c r="R193" s="28" t="str">
        <f aca="false">IF(Q193="","",ROUND(Q193*L193,0))</f>
        <v/>
      </c>
      <c r="T193" s="29" t="str">
        <f aca="false">IF(A193="","",IF(MONTH(A193)=3,DATE(YEAR(A193),4,30),DATE(YEAR(A193),MONTH(A193)+1,7)))</f>
        <v/>
      </c>
      <c r="U193" s="26" t="str">
        <f aca="false">IF(OR(R193="",F193=""),"",IF(R193=0,0,IF(F193&gt;T193,(YEAR(F193)-YEAR(A193))*12+MONTH(F193)-MONTH(A193)+1,0)))</f>
        <v/>
      </c>
      <c r="V193" s="30" t="str">
        <f aca="false">IF(U193="","",ROUND(R193*Summary!$C$7*U193,0))</f>
        <v/>
      </c>
      <c r="W193" s="21" t="str">
        <f aca="false">IF(OR($B193="",$C193="",$E193=""),"",IF(R193=0,"No TDS yet",IF(F193="",IF(Summary!$C$6&gt;T193,"Overdue","Pending"),IF(F193&gt;T193,"Deposited late","Deposited"))))</f>
        <v/>
      </c>
      <c r="X193" s="31" t="str">
        <f aca="false">IF(B193="","",IF(OR(ISNA(MATCH($B193,Deductees!$A$5:$A$304,0)),ISNA(MATCH($C193,'Section Master'!$A$5:$A$29,0)),E193=""),1,0))</f>
        <v/>
      </c>
    </row>
    <row r="194" customFormat="false" ht="15" hidden="false" customHeight="true" outlineLevel="0" collapsed="false">
      <c r="A194" s="32"/>
      <c r="B194" s="17"/>
      <c r="C194" s="17"/>
      <c r="D194" s="17"/>
      <c r="E194" s="33"/>
      <c r="F194" s="32"/>
      <c r="G194" s="17"/>
      <c r="H194" s="24" t="str">
        <f aca="false">IF($B194="","",IFERROR(INDEX(Deductees!$B$5:$B$304,MATCH($B194,Deductees!$A$5:$A$304,0))&amp;"",""))</f>
        <v/>
      </c>
      <c r="I194" s="24" t="str">
        <f aca="false">IF($B194="","",IFERROR(INDEX(Deductees!$C$5:$C$304,MATCH($B194,Deductees!$A$5:$A$304,0)),"Not in master"))</f>
        <v/>
      </c>
      <c r="J194" s="24" t="str">
        <f aca="false">IF($B194="","",IFERROR(INDEX(Deductees!$D$5:$D$304,MATCH($B194,Deductees!$A$5:$A$304,0)),"-"))</f>
        <v/>
      </c>
      <c r="K194" s="24" t="str">
        <f aca="false">IF($C194="","",IFERROR(INDEX('Section Master'!$C$5:$C$29,MATCH($C194,'Section Master'!$A$5:$A$29,0))&amp;" / "&amp;INDEX('Section Master'!$D$5:$D$29,MATCH($C194,'Section Master'!$A$5:$A$29,0)),"Code not found"))</f>
        <v/>
      </c>
      <c r="L194" s="25" t="str">
        <f aca="false">IF(OR($B194="",$C194="",$E194=""),"",IFERROR(IF(I194&lt;&gt;"Valid",MAX(INDEX('Section Master'!$F$5:$F$29,MATCH($C194,'Section Master'!$A$5:$A$29,0)),INDEX('Section Master'!$G$5:$G$29,MATCH($C194,'Section Master'!$A$5:$A$29,0))),IF(J194="Individual/HUF",INDEX('Section Master'!$E$5:$E$29,MATCH($C194,'Section Master'!$A$5:$A$29,0)),INDEX('Section Master'!$F$5:$F$29,MATCH($C194,'Section Master'!$A$5:$A$29,0)))),0))</f>
        <v/>
      </c>
      <c r="M194" s="26" t="str">
        <f aca="false">IF(A194="","",IF(MONTH(A194)&gt;=4,YEAR(A194),YEAR(A194)-1))</f>
        <v/>
      </c>
      <c r="N194" s="21" t="str">
        <f aca="false">IF(A194="","","Q"&amp;CHOOSE(MONTH(A194),4,4,4,1,1,1,2,2,2,3,3,3))</f>
        <v/>
      </c>
      <c r="O194" s="27" t="str">
        <f aca="false">IF(OR($B194="",$C194="",$E194=""),"",SUMIFS($E$6:E194,$B$6:B194,B194,$C$6:C194,C194,$M$6:M194,M194))</f>
        <v/>
      </c>
      <c r="P194" s="27" t="str">
        <f aca="false">IF(OR($B194="",$C194="",$E194=""),"",SUMIFS($Q$6:Q193,$B$6:B193,B194,$C$6:C193,C194,$M$6:M193,M194))</f>
        <v/>
      </c>
      <c r="Q194" s="27" t="str">
        <f aca="false">IF(OR($B194="",$C194="",$E194=""),"",IFERROR(CHOOSE(MATCH(INDEX('Section Master'!$H$5:$H$29,MATCH($C194,'Section Master'!$A$5:$A$29,0)),{"Single+Aggregate","Aggregate","Per payment","Excess over","None"},0),IF(O194&gt;INDEX('Section Master'!$J$5:$J$29,MATCH($C194,'Section Master'!$A$5:$A$29,0)),O194-P194,IF(E194&gt;INDEX('Section Master'!$I$5:$I$29,MATCH($C194,'Section Master'!$A$5:$A$29,0)),E194,0)),IF(O194&gt;INDEX('Section Master'!$J$5:$J$29,MATCH($C194,'Section Master'!$A$5:$A$29,0)),O194-P194,0),IF(E194&gt;INDEX('Section Master'!$I$5:$I$29,MATCH($C194,'Section Master'!$A$5:$A$29,0)),E194,0),MAX(0,O194-INDEX('Section Master'!$J$5:$J$29,MATCH($C194,'Section Master'!$A$5:$A$29,0)))-P194,E194),0))</f>
        <v/>
      </c>
      <c r="R194" s="28" t="str">
        <f aca="false">IF(Q194="","",ROUND(Q194*L194,0))</f>
        <v/>
      </c>
      <c r="T194" s="29" t="str">
        <f aca="false">IF(A194="","",IF(MONTH(A194)=3,DATE(YEAR(A194),4,30),DATE(YEAR(A194),MONTH(A194)+1,7)))</f>
        <v/>
      </c>
      <c r="U194" s="26" t="str">
        <f aca="false">IF(OR(R194="",F194=""),"",IF(R194=0,0,IF(F194&gt;T194,(YEAR(F194)-YEAR(A194))*12+MONTH(F194)-MONTH(A194)+1,0)))</f>
        <v/>
      </c>
      <c r="V194" s="30" t="str">
        <f aca="false">IF(U194="","",ROUND(R194*Summary!$C$7*U194,0))</f>
        <v/>
      </c>
      <c r="W194" s="21" t="str">
        <f aca="false">IF(OR($B194="",$C194="",$E194=""),"",IF(R194=0,"No TDS yet",IF(F194="",IF(Summary!$C$6&gt;T194,"Overdue","Pending"),IF(F194&gt;T194,"Deposited late","Deposited"))))</f>
        <v/>
      </c>
      <c r="X194" s="31" t="str">
        <f aca="false">IF(B194="","",IF(OR(ISNA(MATCH($B194,Deductees!$A$5:$A$304,0)),ISNA(MATCH($C194,'Section Master'!$A$5:$A$29,0)),E194=""),1,0))</f>
        <v/>
      </c>
    </row>
    <row r="195" customFormat="false" ht="15" hidden="false" customHeight="true" outlineLevel="0" collapsed="false">
      <c r="A195" s="32"/>
      <c r="B195" s="17"/>
      <c r="C195" s="17"/>
      <c r="D195" s="17"/>
      <c r="E195" s="33"/>
      <c r="F195" s="32"/>
      <c r="G195" s="17"/>
      <c r="H195" s="24" t="str">
        <f aca="false">IF($B195="","",IFERROR(INDEX(Deductees!$B$5:$B$304,MATCH($B195,Deductees!$A$5:$A$304,0))&amp;"",""))</f>
        <v/>
      </c>
      <c r="I195" s="24" t="str">
        <f aca="false">IF($B195="","",IFERROR(INDEX(Deductees!$C$5:$C$304,MATCH($B195,Deductees!$A$5:$A$304,0)),"Not in master"))</f>
        <v/>
      </c>
      <c r="J195" s="24" t="str">
        <f aca="false">IF($B195="","",IFERROR(INDEX(Deductees!$D$5:$D$304,MATCH($B195,Deductees!$A$5:$A$304,0)),"-"))</f>
        <v/>
      </c>
      <c r="K195" s="24" t="str">
        <f aca="false">IF($C195="","",IFERROR(INDEX('Section Master'!$C$5:$C$29,MATCH($C195,'Section Master'!$A$5:$A$29,0))&amp;" / "&amp;INDEX('Section Master'!$D$5:$D$29,MATCH($C195,'Section Master'!$A$5:$A$29,0)),"Code not found"))</f>
        <v/>
      </c>
      <c r="L195" s="25" t="str">
        <f aca="false">IF(OR($B195="",$C195="",$E195=""),"",IFERROR(IF(I195&lt;&gt;"Valid",MAX(INDEX('Section Master'!$F$5:$F$29,MATCH($C195,'Section Master'!$A$5:$A$29,0)),INDEX('Section Master'!$G$5:$G$29,MATCH($C195,'Section Master'!$A$5:$A$29,0))),IF(J195="Individual/HUF",INDEX('Section Master'!$E$5:$E$29,MATCH($C195,'Section Master'!$A$5:$A$29,0)),INDEX('Section Master'!$F$5:$F$29,MATCH($C195,'Section Master'!$A$5:$A$29,0)))),0))</f>
        <v/>
      </c>
      <c r="M195" s="26" t="str">
        <f aca="false">IF(A195="","",IF(MONTH(A195)&gt;=4,YEAR(A195),YEAR(A195)-1))</f>
        <v/>
      </c>
      <c r="N195" s="21" t="str">
        <f aca="false">IF(A195="","","Q"&amp;CHOOSE(MONTH(A195),4,4,4,1,1,1,2,2,2,3,3,3))</f>
        <v/>
      </c>
      <c r="O195" s="27" t="str">
        <f aca="false">IF(OR($B195="",$C195="",$E195=""),"",SUMIFS($E$6:E195,$B$6:B195,B195,$C$6:C195,C195,$M$6:M195,M195))</f>
        <v/>
      </c>
      <c r="P195" s="27" t="str">
        <f aca="false">IF(OR($B195="",$C195="",$E195=""),"",SUMIFS($Q$6:Q194,$B$6:B194,B195,$C$6:C194,C195,$M$6:M194,M195))</f>
        <v/>
      </c>
      <c r="Q195" s="27" t="str">
        <f aca="false">IF(OR($B195="",$C195="",$E195=""),"",IFERROR(CHOOSE(MATCH(INDEX('Section Master'!$H$5:$H$29,MATCH($C195,'Section Master'!$A$5:$A$29,0)),{"Single+Aggregate","Aggregate","Per payment","Excess over","None"},0),IF(O195&gt;INDEX('Section Master'!$J$5:$J$29,MATCH($C195,'Section Master'!$A$5:$A$29,0)),O195-P195,IF(E195&gt;INDEX('Section Master'!$I$5:$I$29,MATCH($C195,'Section Master'!$A$5:$A$29,0)),E195,0)),IF(O195&gt;INDEX('Section Master'!$J$5:$J$29,MATCH($C195,'Section Master'!$A$5:$A$29,0)),O195-P195,0),IF(E195&gt;INDEX('Section Master'!$I$5:$I$29,MATCH($C195,'Section Master'!$A$5:$A$29,0)),E195,0),MAX(0,O195-INDEX('Section Master'!$J$5:$J$29,MATCH($C195,'Section Master'!$A$5:$A$29,0)))-P195,E195),0))</f>
        <v/>
      </c>
      <c r="R195" s="28" t="str">
        <f aca="false">IF(Q195="","",ROUND(Q195*L195,0))</f>
        <v/>
      </c>
      <c r="T195" s="29" t="str">
        <f aca="false">IF(A195="","",IF(MONTH(A195)=3,DATE(YEAR(A195),4,30),DATE(YEAR(A195),MONTH(A195)+1,7)))</f>
        <v/>
      </c>
      <c r="U195" s="26" t="str">
        <f aca="false">IF(OR(R195="",F195=""),"",IF(R195=0,0,IF(F195&gt;T195,(YEAR(F195)-YEAR(A195))*12+MONTH(F195)-MONTH(A195)+1,0)))</f>
        <v/>
      </c>
      <c r="V195" s="30" t="str">
        <f aca="false">IF(U195="","",ROUND(R195*Summary!$C$7*U195,0))</f>
        <v/>
      </c>
      <c r="W195" s="21" t="str">
        <f aca="false">IF(OR($B195="",$C195="",$E195=""),"",IF(R195=0,"No TDS yet",IF(F195="",IF(Summary!$C$6&gt;T195,"Overdue","Pending"),IF(F195&gt;T195,"Deposited late","Deposited"))))</f>
        <v/>
      </c>
      <c r="X195" s="31" t="str">
        <f aca="false">IF(B195="","",IF(OR(ISNA(MATCH($B195,Deductees!$A$5:$A$304,0)),ISNA(MATCH($C195,'Section Master'!$A$5:$A$29,0)),E195=""),1,0))</f>
        <v/>
      </c>
    </row>
    <row r="196" customFormat="false" ht="15" hidden="false" customHeight="true" outlineLevel="0" collapsed="false">
      <c r="A196" s="32"/>
      <c r="B196" s="17"/>
      <c r="C196" s="17"/>
      <c r="D196" s="17"/>
      <c r="E196" s="33"/>
      <c r="F196" s="32"/>
      <c r="G196" s="17"/>
      <c r="H196" s="24" t="str">
        <f aca="false">IF($B196="","",IFERROR(INDEX(Deductees!$B$5:$B$304,MATCH($B196,Deductees!$A$5:$A$304,0))&amp;"",""))</f>
        <v/>
      </c>
      <c r="I196" s="24" t="str">
        <f aca="false">IF($B196="","",IFERROR(INDEX(Deductees!$C$5:$C$304,MATCH($B196,Deductees!$A$5:$A$304,0)),"Not in master"))</f>
        <v/>
      </c>
      <c r="J196" s="24" t="str">
        <f aca="false">IF($B196="","",IFERROR(INDEX(Deductees!$D$5:$D$304,MATCH($B196,Deductees!$A$5:$A$304,0)),"-"))</f>
        <v/>
      </c>
      <c r="K196" s="24" t="str">
        <f aca="false">IF($C196="","",IFERROR(INDEX('Section Master'!$C$5:$C$29,MATCH($C196,'Section Master'!$A$5:$A$29,0))&amp;" / "&amp;INDEX('Section Master'!$D$5:$D$29,MATCH($C196,'Section Master'!$A$5:$A$29,0)),"Code not found"))</f>
        <v/>
      </c>
      <c r="L196" s="25" t="str">
        <f aca="false">IF(OR($B196="",$C196="",$E196=""),"",IFERROR(IF(I196&lt;&gt;"Valid",MAX(INDEX('Section Master'!$F$5:$F$29,MATCH($C196,'Section Master'!$A$5:$A$29,0)),INDEX('Section Master'!$G$5:$G$29,MATCH($C196,'Section Master'!$A$5:$A$29,0))),IF(J196="Individual/HUF",INDEX('Section Master'!$E$5:$E$29,MATCH($C196,'Section Master'!$A$5:$A$29,0)),INDEX('Section Master'!$F$5:$F$29,MATCH($C196,'Section Master'!$A$5:$A$29,0)))),0))</f>
        <v/>
      </c>
      <c r="M196" s="26" t="str">
        <f aca="false">IF(A196="","",IF(MONTH(A196)&gt;=4,YEAR(A196),YEAR(A196)-1))</f>
        <v/>
      </c>
      <c r="N196" s="21" t="str">
        <f aca="false">IF(A196="","","Q"&amp;CHOOSE(MONTH(A196),4,4,4,1,1,1,2,2,2,3,3,3))</f>
        <v/>
      </c>
      <c r="O196" s="27" t="str">
        <f aca="false">IF(OR($B196="",$C196="",$E196=""),"",SUMIFS($E$6:E196,$B$6:B196,B196,$C$6:C196,C196,$M$6:M196,M196))</f>
        <v/>
      </c>
      <c r="P196" s="27" t="str">
        <f aca="false">IF(OR($B196="",$C196="",$E196=""),"",SUMIFS($Q$6:Q195,$B$6:B195,B196,$C$6:C195,C196,$M$6:M195,M196))</f>
        <v/>
      </c>
      <c r="Q196" s="27" t="str">
        <f aca="false">IF(OR($B196="",$C196="",$E196=""),"",IFERROR(CHOOSE(MATCH(INDEX('Section Master'!$H$5:$H$29,MATCH($C196,'Section Master'!$A$5:$A$29,0)),{"Single+Aggregate","Aggregate","Per payment","Excess over","None"},0),IF(O196&gt;INDEX('Section Master'!$J$5:$J$29,MATCH($C196,'Section Master'!$A$5:$A$29,0)),O196-P196,IF(E196&gt;INDEX('Section Master'!$I$5:$I$29,MATCH($C196,'Section Master'!$A$5:$A$29,0)),E196,0)),IF(O196&gt;INDEX('Section Master'!$J$5:$J$29,MATCH($C196,'Section Master'!$A$5:$A$29,0)),O196-P196,0),IF(E196&gt;INDEX('Section Master'!$I$5:$I$29,MATCH($C196,'Section Master'!$A$5:$A$29,0)),E196,0),MAX(0,O196-INDEX('Section Master'!$J$5:$J$29,MATCH($C196,'Section Master'!$A$5:$A$29,0)))-P196,E196),0))</f>
        <v/>
      </c>
      <c r="R196" s="28" t="str">
        <f aca="false">IF(Q196="","",ROUND(Q196*L196,0))</f>
        <v/>
      </c>
      <c r="T196" s="29" t="str">
        <f aca="false">IF(A196="","",IF(MONTH(A196)=3,DATE(YEAR(A196),4,30),DATE(YEAR(A196),MONTH(A196)+1,7)))</f>
        <v/>
      </c>
      <c r="U196" s="26" t="str">
        <f aca="false">IF(OR(R196="",F196=""),"",IF(R196=0,0,IF(F196&gt;T196,(YEAR(F196)-YEAR(A196))*12+MONTH(F196)-MONTH(A196)+1,0)))</f>
        <v/>
      </c>
      <c r="V196" s="30" t="str">
        <f aca="false">IF(U196="","",ROUND(R196*Summary!$C$7*U196,0))</f>
        <v/>
      </c>
      <c r="W196" s="21" t="str">
        <f aca="false">IF(OR($B196="",$C196="",$E196=""),"",IF(R196=0,"No TDS yet",IF(F196="",IF(Summary!$C$6&gt;T196,"Overdue","Pending"),IF(F196&gt;T196,"Deposited late","Deposited"))))</f>
        <v/>
      </c>
      <c r="X196" s="31" t="str">
        <f aca="false">IF(B196="","",IF(OR(ISNA(MATCH($B196,Deductees!$A$5:$A$304,0)),ISNA(MATCH($C196,'Section Master'!$A$5:$A$29,0)),E196=""),1,0))</f>
        <v/>
      </c>
    </row>
    <row r="197" customFormat="false" ht="15" hidden="false" customHeight="true" outlineLevel="0" collapsed="false">
      <c r="A197" s="32"/>
      <c r="B197" s="17"/>
      <c r="C197" s="17"/>
      <c r="D197" s="17"/>
      <c r="E197" s="33"/>
      <c r="F197" s="32"/>
      <c r="G197" s="17"/>
      <c r="H197" s="24" t="str">
        <f aca="false">IF($B197="","",IFERROR(INDEX(Deductees!$B$5:$B$304,MATCH($B197,Deductees!$A$5:$A$304,0))&amp;"",""))</f>
        <v/>
      </c>
      <c r="I197" s="24" t="str">
        <f aca="false">IF($B197="","",IFERROR(INDEX(Deductees!$C$5:$C$304,MATCH($B197,Deductees!$A$5:$A$304,0)),"Not in master"))</f>
        <v/>
      </c>
      <c r="J197" s="24" t="str">
        <f aca="false">IF($B197="","",IFERROR(INDEX(Deductees!$D$5:$D$304,MATCH($B197,Deductees!$A$5:$A$304,0)),"-"))</f>
        <v/>
      </c>
      <c r="K197" s="24" t="str">
        <f aca="false">IF($C197="","",IFERROR(INDEX('Section Master'!$C$5:$C$29,MATCH($C197,'Section Master'!$A$5:$A$29,0))&amp;" / "&amp;INDEX('Section Master'!$D$5:$D$29,MATCH($C197,'Section Master'!$A$5:$A$29,0)),"Code not found"))</f>
        <v/>
      </c>
      <c r="L197" s="25" t="str">
        <f aca="false">IF(OR($B197="",$C197="",$E197=""),"",IFERROR(IF(I197&lt;&gt;"Valid",MAX(INDEX('Section Master'!$F$5:$F$29,MATCH($C197,'Section Master'!$A$5:$A$29,0)),INDEX('Section Master'!$G$5:$G$29,MATCH($C197,'Section Master'!$A$5:$A$29,0))),IF(J197="Individual/HUF",INDEX('Section Master'!$E$5:$E$29,MATCH($C197,'Section Master'!$A$5:$A$29,0)),INDEX('Section Master'!$F$5:$F$29,MATCH($C197,'Section Master'!$A$5:$A$29,0)))),0))</f>
        <v/>
      </c>
      <c r="M197" s="26" t="str">
        <f aca="false">IF(A197="","",IF(MONTH(A197)&gt;=4,YEAR(A197),YEAR(A197)-1))</f>
        <v/>
      </c>
      <c r="N197" s="21" t="str">
        <f aca="false">IF(A197="","","Q"&amp;CHOOSE(MONTH(A197),4,4,4,1,1,1,2,2,2,3,3,3))</f>
        <v/>
      </c>
      <c r="O197" s="27" t="str">
        <f aca="false">IF(OR($B197="",$C197="",$E197=""),"",SUMIFS($E$6:E197,$B$6:B197,B197,$C$6:C197,C197,$M$6:M197,M197))</f>
        <v/>
      </c>
      <c r="P197" s="27" t="str">
        <f aca="false">IF(OR($B197="",$C197="",$E197=""),"",SUMIFS($Q$6:Q196,$B$6:B196,B197,$C$6:C196,C197,$M$6:M196,M197))</f>
        <v/>
      </c>
      <c r="Q197" s="27" t="str">
        <f aca="false">IF(OR($B197="",$C197="",$E197=""),"",IFERROR(CHOOSE(MATCH(INDEX('Section Master'!$H$5:$H$29,MATCH($C197,'Section Master'!$A$5:$A$29,0)),{"Single+Aggregate","Aggregate","Per payment","Excess over","None"},0),IF(O197&gt;INDEX('Section Master'!$J$5:$J$29,MATCH($C197,'Section Master'!$A$5:$A$29,0)),O197-P197,IF(E197&gt;INDEX('Section Master'!$I$5:$I$29,MATCH($C197,'Section Master'!$A$5:$A$29,0)),E197,0)),IF(O197&gt;INDEX('Section Master'!$J$5:$J$29,MATCH($C197,'Section Master'!$A$5:$A$29,0)),O197-P197,0),IF(E197&gt;INDEX('Section Master'!$I$5:$I$29,MATCH($C197,'Section Master'!$A$5:$A$29,0)),E197,0),MAX(0,O197-INDEX('Section Master'!$J$5:$J$29,MATCH($C197,'Section Master'!$A$5:$A$29,0)))-P197,E197),0))</f>
        <v/>
      </c>
      <c r="R197" s="28" t="str">
        <f aca="false">IF(Q197="","",ROUND(Q197*L197,0))</f>
        <v/>
      </c>
      <c r="T197" s="29" t="str">
        <f aca="false">IF(A197="","",IF(MONTH(A197)=3,DATE(YEAR(A197),4,30),DATE(YEAR(A197),MONTH(A197)+1,7)))</f>
        <v/>
      </c>
      <c r="U197" s="26" t="str">
        <f aca="false">IF(OR(R197="",F197=""),"",IF(R197=0,0,IF(F197&gt;T197,(YEAR(F197)-YEAR(A197))*12+MONTH(F197)-MONTH(A197)+1,0)))</f>
        <v/>
      </c>
      <c r="V197" s="30" t="str">
        <f aca="false">IF(U197="","",ROUND(R197*Summary!$C$7*U197,0))</f>
        <v/>
      </c>
      <c r="W197" s="21" t="str">
        <f aca="false">IF(OR($B197="",$C197="",$E197=""),"",IF(R197=0,"No TDS yet",IF(F197="",IF(Summary!$C$6&gt;T197,"Overdue","Pending"),IF(F197&gt;T197,"Deposited late","Deposited"))))</f>
        <v/>
      </c>
      <c r="X197" s="31" t="str">
        <f aca="false">IF(B197="","",IF(OR(ISNA(MATCH($B197,Deductees!$A$5:$A$304,0)),ISNA(MATCH($C197,'Section Master'!$A$5:$A$29,0)),E197=""),1,0))</f>
        <v/>
      </c>
    </row>
    <row r="198" customFormat="false" ht="15" hidden="false" customHeight="true" outlineLevel="0" collapsed="false">
      <c r="A198" s="32"/>
      <c r="B198" s="17"/>
      <c r="C198" s="17"/>
      <c r="D198" s="17"/>
      <c r="E198" s="33"/>
      <c r="F198" s="32"/>
      <c r="G198" s="17"/>
      <c r="H198" s="24" t="str">
        <f aca="false">IF($B198="","",IFERROR(INDEX(Deductees!$B$5:$B$304,MATCH($B198,Deductees!$A$5:$A$304,0))&amp;"",""))</f>
        <v/>
      </c>
      <c r="I198" s="24" t="str">
        <f aca="false">IF($B198="","",IFERROR(INDEX(Deductees!$C$5:$C$304,MATCH($B198,Deductees!$A$5:$A$304,0)),"Not in master"))</f>
        <v/>
      </c>
      <c r="J198" s="24" t="str">
        <f aca="false">IF($B198="","",IFERROR(INDEX(Deductees!$D$5:$D$304,MATCH($B198,Deductees!$A$5:$A$304,0)),"-"))</f>
        <v/>
      </c>
      <c r="K198" s="24" t="str">
        <f aca="false">IF($C198="","",IFERROR(INDEX('Section Master'!$C$5:$C$29,MATCH($C198,'Section Master'!$A$5:$A$29,0))&amp;" / "&amp;INDEX('Section Master'!$D$5:$D$29,MATCH($C198,'Section Master'!$A$5:$A$29,0)),"Code not found"))</f>
        <v/>
      </c>
      <c r="L198" s="25" t="str">
        <f aca="false">IF(OR($B198="",$C198="",$E198=""),"",IFERROR(IF(I198&lt;&gt;"Valid",MAX(INDEX('Section Master'!$F$5:$F$29,MATCH($C198,'Section Master'!$A$5:$A$29,0)),INDEX('Section Master'!$G$5:$G$29,MATCH($C198,'Section Master'!$A$5:$A$29,0))),IF(J198="Individual/HUF",INDEX('Section Master'!$E$5:$E$29,MATCH($C198,'Section Master'!$A$5:$A$29,0)),INDEX('Section Master'!$F$5:$F$29,MATCH($C198,'Section Master'!$A$5:$A$29,0)))),0))</f>
        <v/>
      </c>
      <c r="M198" s="26" t="str">
        <f aca="false">IF(A198="","",IF(MONTH(A198)&gt;=4,YEAR(A198),YEAR(A198)-1))</f>
        <v/>
      </c>
      <c r="N198" s="21" t="str">
        <f aca="false">IF(A198="","","Q"&amp;CHOOSE(MONTH(A198),4,4,4,1,1,1,2,2,2,3,3,3))</f>
        <v/>
      </c>
      <c r="O198" s="27" t="str">
        <f aca="false">IF(OR($B198="",$C198="",$E198=""),"",SUMIFS($E$6:E198,$B$6:B198,B198,$C$6:C198,C198,$M$6:M198,M198))</f>
        <v/>
      </c>
      <c r="P198" s="27" t="str">
        <f aca="false">IF(OR($B198="",$C198="",$E198=""),"",SUMIFS($Q$6:Q197,$B$6:B197,B198,$C$6:C197,C198,$M$6:M197,M198))</f>
        <v/>
      </c>
      <c r="Q198" s="27" t="str">
        <f aca="false">IF(OR($B198="",$C198="",$E198=""),"",IFERROR(CHOOSE(MATCH(INDEX('Section Master'!$H$5:$H$29,MATCH($C198,'Section Master'!$A$5:$A$29,0)),{"Single+Aggregate","Aggregate","Per payment","Excess over","None"},0),IF(O198&gt;INDEX('Section Master'!$J$5:$J$29,MATCH($C198,'Section Master'!$A$5:$A$29,0)),O198-P198,IF(E198&gt;INDEX('Section Master'!$I$5:$I$29,MATCH($C198,'Section Master'!$A$5:$A$29,0)),E198,0)),IF(O198&gt;INDEX('Section Master'!$J$5:$J$29,MATCH($C198,'Section Master'!$A$5:$A$29,0)),O198-P198,0),IF(E198&gt;INDEX('Section Master'!$I$5:$I$29,MATCH($C198,'Section Master'!$A$5:$A$29,0)),E198,0),MAX(0,O198-INDEX('Section Master'!$J$5:$J$29,MATCH($C198,'Section Master'!$A$5:$A$29,0)))-P198,E198),0))</f>
        <v/>
      </c>
      <c r="R198" s="28" t="str">
        <f aca="false">IF(Q198="","",ROUND(Q198*L198,0))</f>
        <v/>
      </c>
      <c r="T198" s="29" t="str">
        <f aca="false">IF(A198="","",IF(MONTH(A198)=3,DATE(YEAR(A198),4,30),DATE(YEAR(A198),MONTH(A198)+1,7)))</f>
        <v/>
      </c>
      <c r="U198" s="26" t="str">
        <f aca="false">IF(OR(R198="",F198=""),"",IF(R198=0,0,IF(F198&gt;T198,(YEAR(F198)-YEAR(A198))*12+MONTH(F198)-MONTH(A198)+1,0)))</f>
        <v/>
      </c>
      <c r="V198" s="30" t="str">
        <f aca="false">IF(U198="","",ROUND(R198*Summary!$C$7*U198,0))</f>
        <v/>
      </c>
      <c r="W198" s="21" t="str">
        <f aca="false">IF(OR($B198="",$C198="",$E198=""),"",IF(R198=0,"No TDS yet",IF(F198="",IF(Summary!$C$6&gt;T198,"Overdue","Pending"),IF(F198&gt;T198,"Deposited late","Deposited"))))</f>
        <v/>
      </c>
      <c r="X198" s="31" t="str">
        <f aca="false">IF(B198="","",IF(OR(ISNA(MATCH($B198,Deductees!$A$5:$A$304,0)),ISNA(MATCH($C198,'Section Master'!$A$5:$A$29,0)),E198=""),1,0))</f>
        <v/>
      </c>
    </row>
    <row r="199" customFormat="false" ht="15" hidden="false" customHeight="true" outlineLevel="0" collapsed="false">
      <c r="A199" s="32"/>
      <c r="B199" s="17"/>
      <c r="C199" s="17"/>
      <c r="D199" s="17"/>
      <c r="E199" s="33"/>
      <c r="F199" s="32"/>
      <c r="G199" s="17"/>
      <c r="H199" s="24" t="str">
        <f aca="false">IF($B199="","",IFERROR(INDEX(Deductees!$B$5:$B$304,MATCH($B199,Deductees!$A$5:$A$304,0))&amp;"",""))</f>
        <v/>
      </c>
      <c r="I199" s="24" t="str">
        <f aca="false">IF($B199="","",IFERROR(INDEX(Deductees!$C$5:$C$304,MATCH($B199,Deductees!$A$5:$A$304,0)),"Not in master"))</f>
        <v/>
      </c>
      <c r="J199" s="24" t="str">
        <f aca="false">IF($B199="","",IFERROR(INDEX(Deductees!$D$5:$D$304,MATCH($B199,Deductees!$A$5:$A$304,0)),"-"))</f>
        <v/>
      </c>
      <c r="K199" s="24" t="str">
        <f aca="false">IF($C199="","",IFERROR(INDEX('Section Master'!$C$5:$C$29,MATCH($C199,'Section Master'!$A$5:$A$29,0))&amp;" / "&amp;INDEX('Section Master'!$D$5:$D$29,MATCH($C199,'Section Master'!$A$5:$A$29,0)),"Code not found"))</f>
        <v/>
      </c>
      <c r="L199" s="25" t="str">
        <f aca="false">IF(OR($B199="",$C199="",$E199=""),"",IFERROR(IF(I199&lt;&gt;"Valid",MAX(INDEX('Section Master'!$F$5:$F$29,MATCH($C199,'Section Master'!$A$5:$A$29,0)),INDEX('Section Master'!$G$5:$G$29,MATCH($C199,'Section Master'!$A$5:$A$29,0))),IF(J199="Individual/HUF",INDEX('Section Master'!$E$5:$E$29,MATCH($C199,'Section Master'!$A$5:$A$29,0)),INDEX('Section Master'!$F$5:$F$29,MATCH($C199,'Section Master'!$A$5:$A$29,0)))),0))</f>
        <v/>
      </c>
      <c r="M199" s="26" t="str">
        <f aca="false">IF(A199="","",IF(MONTH(A199)&gt;=4,YEAR(A199),YEAR(A199)-1))</f>
        <v/>
      </c>
      <c r="N199" s="21" t="str">
        <f aca="false">IF(A199="","","Q"&amp;CHOOSE(MONTH(A199),4,4,4,1,1,1,2,2,2,3,3,3))</f>
        <v/>
      </c>
      <c r="O199" s="27" t="str">
        <f aca="false">IF(OR($B199="",$C199="",$E199=""),"",SUMIFS($E$6:E199,$B$6:B199,B199,$C$6:C199,C199,$M$6:M199,M199))</f>
        <v/>
      </c>
      <c r="P199" s="27" t="str">
        <f aca="false">IF(OR($B199="",$C199="",$E199=""),"",SUMIFS($Q$6:Q198,$B$6:B198,B199,$C$6:C198,C199,$M$6:M198,M199))</f>
        <v/>
      </c>
      <c r="Q199" s="27" t="str">
        <f aca="false">IF(OR($B199="",$C199="",$E199=""),"",IFERROR(CHOOSE(MATCH(INDEX('Section Master'!$H$5:$H$29,MATCH($C199,'Section Master'!$A$5:$A$29,0)),{"Single+Aggregate","Aggregate","Per payment","Excess over","None"},0),IF(O199&gt;INDEX('Section Master'!$J$5:$J$29,MATCH($C199,'Section Master'!$A$5:$A$29,0)),O199-P199,IF(E199&gt;INDEX('Section Master'!$I$5:$I$29,MATCH($C199,'Section Master'!$A$5:$A$29,0)),E199,0)),IF(O199&gt;INDEX('Section Master'!$J$5:$J$29,MATCH($C199,'Section Master'!$A$5:$A$29,0)),O199-P199,0),IF(E199&gt;INDEX('Section Master'!$I$5:$I$29,MATCH($C199,'Section Master'!$A$5:$A$29,0)),E199,0),MAX(0,O199-INDEX('Section Master'!$J$5:$J$29,MATCH($C199,'Section Master'!$A$5:$A$29,0)))-P199,E199),0))</f>
        <v/>
      </c>
      <c r="R199" s="28" t="str">
        <f aca="false">IF(Q199="","",ROUND(Q199*L199,0))</f>
        <v/>
      </c>
      <c r="T199" s="29" t="str">
        <f aca="false">IF(A199="","",IF(MONTH(A199)=3,DATE(YEAR(A199),4,30),DATE(YEAR(A199),MONTH(A199)+1,7)))</f>
        <v/>
      </c>
      <c r="U199" s="26" t="str">
        <f aca="false">IF(OR(R199="",F199=""),"",IF(R199=0,0,IF(F199&gt;T199,(YEAR(F199)-YEAR(A199))*12+MONTH(F199)-MONTH(A199)+1,0)))</f>
        <v/>
      </c>
      <c r="V199" s="30" t="str">
        <f aca="false">IF(U199="","",ROUND(R199*Summary!$C$7*U199,0))</f>
        <v/>
      </c>
      <c r="W199" s="21" t="str">
        <f aca="false">IF(OR($B199="",$C199="",$E199=""),"",IF(R199=0,"No TDS yet",IF(F199="",IF(Summary!$C$6&gt;T199,"Overdue","Pending"),IF(F199&gt;T199,"Deposited late","Deposited"))))</f>
        <v/>
      </c>
      <c r="X199" s="31" t="str">
        <f aca="false">IF(B199="","",IF(OR(ISNA(MATCH($B199,Deductees!$A$5:$A$304,0)),ISNA(MATCH($C199,'Section Master'!$A$5:$A$29,0)),E199=""),1,0))</f>
        <v/>
      </c>
    </row>
    <row r="200" customFormat="false" ht="15" hidden="false" customHeight="true" outlineLevel="0" collapsed="false">
      <c r="A200" s="32"/>
      <c r="B200" s="17"/>
      <c r="C200" s="17"/>
      <c r="D200" s="17"/>
      <c r="E200" s="33"/>
      <c r="F200" s="32"/>
      <c r="G200" s="17"/>
      <c r="H200" s="24" t="str">
        <f aca="false">IF($B200="","",IFERROR(INDEX(Deductees!$B$5:$B$304,MATCH($B200,Deductees!$A$5:$A$304,0))&amp;"",""))</f>
        <v/>
      </c>
      <c r="I200" s="24" t="str">
        <f aca="false">IF($B200="","",IFERROR(INDEX(Deductees!$C$5:$C$304,MATCH($B200,Deductees!$A$5:$A$304,0)),"Not in master"))</f>
        <v/>
      </c>
      <c r="J200" s="24" t="str">
        <f aca="false">IF($B200="","",IFERROR(INDEX(Deductees!$D$5:$D$304,MATCH($B200,Deductees!$A$5:$A$304,0)),"-"))</f>
        <v/>
      </c>
      <c r="K200" s="24" t="str">
        <f aca="false">IF($C200="","",IFERROR(INDEX('Section Master'!$C$5:$C$29,MATCH($C200,'Section Master'!$A$5:$A$29,0))&amp;" / "&amp;INDEX('Section Master'!$D$5:$D$29,MATCH($C200,'Section Master'!$A$5:$A$29,0)),"Code not found"))</f>
        <v/>
      </c>
      <c r="L200" s="25" t="str">
        <f aca="false">IF(OR($B200="",$C200="",$E200=""),"",IFERROR(IF(I200&lt;&gt;"Valid",MAX(INDEX('Section Master'!$F$5:$F$29,MATCH($C200,'Section Master'!$A$5:$A$29,0)),INDEX('Section Master'!$G$5:$G$29,MATCH($C200,'Section Master'!$A$5:$A$29,0))),IF(J200="Individual/HUF",INDEX('Section Master'!$E$5:$E$29,MATCH($C200,'Section Master'!$A$5:$A$29,0)),INDEX('Section Master'!$F$5:$F$29,MATCH($C200,'Section Master'!$A$5:$A$29,0)))),0))</f>
        <v/>
      </c>
      <c r="M200" s="26" t="str">
        <f aca="false">IF(A200="","",IF(MONTH(A200)&gt;=4,YEAR(A200),YEAR(A200)-1))</f>
        <v/>
      </c>
      <c r="N200" s="21" t="str">
        <f aca="false">IF(A200="","","Q"&amp;CHOOSE(MONTH(A200),4,4,4,1,1,1,2,2,2,3,3,3))</f>
        <v/>
      </c>
      <c r="O200" s="27" t="str">
        <f aca="false">IF(OR($B200="",$C200="",$E200=""),"",SUMIFS($E$6:E200,$B$6:B200,B200,$C$6:C200,C200,$M$6:M200,M200))</f>
        <v/>
      </c>
      <c r="P200" s="27" t="str">
        <f aca="false">IF(OR($B200="",$C200="",$E200=""),"",SUMIFS($Q$6:Q199,$B$6:B199,B200,$C$6:C199,C200,$M$6:M199,M200))</f>
        <v/>
      </c>
      <c r="Q200" s="27" t="str">
        <f aca="false">IF(OR($B200="",$C200="",$E200=""),"",IFERROR(CHOOSE(MATCH(INDEX('Section Master'!$H$5:$H$29,MATCH($C200,'Section Master'!$A$5:$A$29,0)),{"Single+Aggregate","Aggregate","Per payment","Excess over","None"},0),IF(O200&gt;INDEX('Section Master'!$J$5:$J$29,MATCH($C200,'Section Master'!$A$5:$A$29,0)),O200-P200,IF(E200&gt;INDEX('Section Master'!$I$5:$I$29,MATCH($C200,'Section Master'!$A$5:$A$29,0)),E200,0)),IF(O200&gt;INDEX('Section Master'!$J$5:$J$29,MATCH($C200,'Section Master'!$A$5:$A$29,0)),O200-P200,0),IF(E200&gt;INDEX('Section Master'!$I$5:$I$29,MATCH($C200,'Section Master'!$A$5:$A$29,0)),E200,0),MAX(0,O200-INDEX('Section Master'!$J$5:$J$29,MATCH($C200,'Section Master'!$A$5:$A$29,0)))-P200,E200),0))</f>
        <v/>
      </c>
      <c r="R200" s="28" t="str">
        <f aca="false">IF(Q200="","",ROUND(Q200*L200,0))</f>
        <v/>
      </c>
      <c r="T200" s="29" t="str">
        <f aca="false">IF(A200="","",IF(MONTH(A200)=3,DATE(YEAR(A200),4,30),DATE(YEAR(A200),MONTH(A200)+1,7)))</f>
        <v/>
      </c>
      <c r="U200" s="26" t="str">
        <f aca="false">IF(OR(R200="",F200=""),"",IF(R200=0,0,IF(F200&gt;T200,(YEAR(F200)-YEAR(A200))*12+MONTH(F200)-MONTH(A200)+1,0)))</f>
        <v/>
      </c>
      <c r="V200" s="30" t="str">
        <f aca="false">IF(U200="","",ROUND(R200*Summary!$C$7*U200,0))</f>
        <v/>
      </c>
      <c r="W200" s="21" t="str">
        <f aca="false">IF(OR($B200="",$C200="",$E200=""),"",IF(R200=0,"No TDS yet",IF(F200="",IF(Summary!$C$6&gt;T200,"Overdue","Pending"),IF(F200&gt;T200,"Deposited late","Deposited"))))</f>
        <v/>
      </c>
      <c r="X200" s="31" t="str">
        <f aca="false">IF(B200="","",IF(OR(ISNA(MATCH($B200,Deductees!$A$5:$A$304,0)),ISNA(MATCH($C200,'Section Master'!$A$5:$A$29,0)),E200=""),1,0))</f>
        <v/>
      </c>
    </row>
    <row r="201" customFormat="false" ht="15" hidden="false" customHeight="true" outlineLevel="0" collapsed="false">
      <c r="A201" s="32"/>
      <c r="B201" s="17"/>
      <c r="C201" s="17"/>
      <c r="D201" s="17"/>
      <c r="E201" s="33"/>
      <c r="F201" s="32"/>
      <c r="G201" s="17"/>
      <c r="H201" s="24" t="str">
        <f aca="false">IF($B201="","",IFERROR(INDEX(Deductees!$B$5:$B$304,MATCH($B201,Deductees!$A$5:$A$304,0))&amp;"",""))</f>
        <v/>
      </c>
      <c r="I201" s="24" t="str">
        <f aca="false">IF($B201="","",IFERROR(INDEX(Deductees!$C$5:$C$304,MATCH($B201,Deductees!$A$5:$A$304,0)),"Not in master"))</f>
        <v/>
      </c>
      <c r="J201" s="24" t="str">
        <f aca="false">IF($B201="","",IFERROR(INDEX(Deductees!$D$5:$D$304,MATCH($B201,Deductees!$A$5:$A$304,0)),"-"))</f>
        <v/>
      </c>
      <c r="K201" s="24" t="str">
        <f aca="false">IF($C201="","",IFERROR(INDEX('Section Master'!$C$5:$C$29,MATCH($C201,'Section Master'!$A$5:$A$29,0))&amp;" / "&amp;INDEX('Section Master'!$D$5:$D$29,MATCH($C201,'Section Master'!$A$5:$A$29,0)),"Code not found"))</f>
        <v/>
      </c>
      <c r="L201" s="25" t="str">
        <f aca="false">IF(OR($B201="",$C201="",$E201=""),"",IFERROR(IF(I201&lt;&gt;"Valid",MAX(INDEX('Section Master'!$F$5:$F$29,MATCH($C201,'Section Master'!$A$5:$A$29,0)),INDEX('Section Master'!$G$5:$G$29,MATCH($C201,'Section Master'!$A$5:$A$29,0))),IF(J201="Individual/HUF",INDEX('Section Master'!$E$5:$E$29,MATCH($C201,'Section Master'!$A$5:$A$29,0)),INDEX('Section Master'!$F$5:$F$29,MATCH($C201,'Section Master'!$A$5:$A$29,0)))),0))</f>
        <v/>
      </c>
      <c r="M201" s="26" t="str">
        <f aca="false">IF(A201="","",IF(MONTH(A201)&gt;=4,YEAR(A201),YEAR(A201)-1))</f>
        <v/>
      </c>
      <c r="N201" s="21" t="str">
        <f aca="false">IF(A201="","","Q"&amp;CHOOSE(MONTH(A201),4,4,4,1,1,1,2,2,2,3,3,3))</f>
        <v/>
      </c>
      <c r="O201" s="27" t="str">
        <f aca="false">IF(OR($B201="",$C201="",$E201=""),"",SUMIFS($E$6:E201,$B$6:B201,B201,$C$6:C201,C201,$M$6:M201,M201))</f>
        <v/>
      </c>
      <c r="P201" s="27" t="str">
        <f aca="false">IF(OR($B201="",$C201="",$E201=""),"",SUMIFS($Q$6:Q200,$B$6:B200,B201,$C$6:C200,C201,$M$6:M200,M201))</f>
        <v/>
      </c>
      <c r="Q201" s="27" t="str">
        <f aca="false">IF(OR($B201="",$C201="",$E201=""),"",IFERROR(CHOOSE(MATCH(INDEX('Section Master'!$H$5:$H$29,MATCH($C201,'Section Master'!$A$5:$A$29,0)),{"Single+Aggregate","Aggregate","Per payment","Excess over","None"},0),IF(O201&gt;INDEX('Section Master'!$J$5:$J$29,MATCH($C201,'Section Master'!$A$5:$A$29,0)),O201-P201,IF(E201&gt;INDEX('Section Master'!$I$5:$I$29,MATCH($C201,'Section Master'!$A$5:$A$29,0)),E201,0)),IF(O201&gt;INDEX('Section Master'!$J$5:$J$29,MATCH($C201,'Section Master'!$A$5:$A$29,0)),O201-P201,0),IF(E201&gt;INDEX('Section Master'!$I$5:$I$29,MATCH($C201,'Section Master'!$A$5:$A$29,0)),E201,0),MAX(0,O201-INDEX('Section Master'!$J$5:$J$29,MATCH($C201,'Section Master'!$A$5:$A$29,0)))-P201,E201),0))</f>
        <v/>
      </c>
      <c r="R201" s="28" t="str">
        <f aca="false">IF(Q201="","",ROUND(Q201*L201,0))</f>
        <v/>
      </c>
      <c r="T201" s="29" t="str">
        <f aca="false">IF(A201="","",IF(MONTH(A201)=3,DATE(YEAR(A201),4,30),DATE(YEAR(A201),MONTH(A201)+1,7)))</f>
        <v/>
      </c>
      <c r="U201" s="26" t="str">
        <f aca="false">IF(OR(R201="",F201=""),"",IF(R201=0,0,IF(F201&gt;T201,(YEAR(F201)-YEAR(A201))*12+MONTH(F201)-MONTH(A201)+1,0)))</f>
        <v/>
      </c>
      <c r="V201" s="30" t="str">
        <f aca="false">IF(U201="","",ROUND(R201*Summary!$C$7*U201,0))</f>
        <v/>
      </c>
      <c r="W201" s="21" t="str">
        <f aca="false">IF(OR($B201="",$C201="",$E201=""),"",IF(R201=0,"No TDS yet",IF(F201="",IF(Summary!$C$6&gt;T201,"Overdue","Pending"),IF(F201&gt;T201,"Deposited late","Deposited"))))</f>
        <v/>
      </c>
      <c r="X201" s="31" t="str">
        <f aca="false">IF(B201="","",IF(OR(ISNA(MATCH($B201,Deductees!$A$5:$A$304,0)),ISNA(MATCH($C201,'Section Master'!$A$5:$A$29,0)),E201=""),1,0))</f>
        <v/>
      </c>
    </row>
    <row r="202" customFormat="false" ht="15" hidden="false" customHeight="true" outlineLevel="0" collapsed="false">
      <c r="A202" s="32"/>
      <c r="B202" s="17"/>
      <c r="C202" s="17"/>
      <c r="D202" s="17"/>
      <c r="E202" s="33"/>
      <c r="F202" s="32"/>
      <c r="G202" s="17"/>
      <c r="H202" s="24" t="str">
        <f aca="false">IF($B202="","",IFERROR(INDEX(Deductees!$B$5:$B$304,MATCH($B202,Deductees!$A$5:$A$304,0))&amp;"",""))</f>
        <v/>
      </c>
      <c r="I202" s="24" t="str">
        <f aca="false">IF($B202="","",IFERROR(INDEX(Deductees!$C$5:$C$304,MATCH($B202,Deductees!$A$5:$A$304,0)),"Not in master"))</f>
        <v/>
      </c>
      <c r="J202" s="24" t="str">
        <f aca="false">IF($B202="","",IFERROR(INDEX(Deductees!$D$5:$D$304,MATCH($B202,Deductees!$A$5:$A$304,0)),"-"))</f>
        <v/>
      </c>
      <c r="K202" s="24" t="str">
        <f aca="false">IF($C202="","",IFERROR(INDEX('Section Master'!$C$5:$C$29,MATCH($C202,'Section Master'!$A$5:$A$29,0))&amp;" / "&amp;INDEX('Section Master'!$D$5:$D$29,MATCH($C202,'Section Master'!$A$5:$A$29,0)),"Code not found"))</f>
        <v/>
      </c>
      <c r="L202" s="25" t="str">
        <f aca="false">IF(OR($B202="",$C202="",$E202=""),"",IFERROR(IF(I202&lt;&gt;"Valid",MAX(INDEX('Section Master'!$F$5:$F$29,MATCH($C202,'Section Master'!$A$5:$A$29,0)),INDEX('Section Master'!$G$5:$G$29,MATCH($C202,'Section Master'!$A$5:$A$29,0))),IF(J202="Individual/HUF",INDEX('Section Master'!$E$5:$E$29,MATCH($C202,'Section Master'!$A$5:$A$29,0)),INDEX('Section Master'!$F$5:$F$29,MATCH($C202,'Section Master'!$A$5:$A$29,0)))),0))</f>
        <v/>
      </c>
      <c r="M202" s="26" t="str">
        <f aca="false">IF(A202="","",IF(MONTH(A202)&gt;=4,YEAR(A202),YEAR(A202)-1))</f>
        <v/>
      </c>
      <c r="N202" s="21" t="str">
        <f aca="false">IF(A202="","","Q"&amp;CHOOSE(MONTH(A202),4,4,4,1,1,1,2,2,2,3,3,3))</f>
        <v/>
      </c>
      <c r="O202" s="27" t="str">
        <f aca="false">IF(OR($B202="",$C202="",$E202=""),"",SUMIFS($E$6:E202,$B$6:B202,B202,$C$6:C202,C202,$M$6:M202,M202))</f>
        <v/>
      </c>
      <c r="P202" s="27" t="str">
        <f aca="false">IF(OR($B202="",$C202="",$E202=""),"",SUMIFS($Q$6:Q201,$B$6:B201,B202,$C$6:C201,C202,$M$6:M201,M202))</f>
        <v/>
      </c>
      <c r="Q202" s="27" t="str">
        <f aca="false">IF(OR($B202="",$C202="",$E202=""),"",IFERROR(CHOOSE(MATCH(INDEX('Section Master'!$H$5:$H$29,MATCH($C202,'Section Master'!$A$5:$A$29,0)),{"Single+Aggregate","Aggregate","Per payment","Excess over","None"},0),IF(O202&gt;INDEX('Section Master'!$J$5:$J$29,MATCH($C202,'Section Master'!$A$5:$A$29,0)),O202-P202,IF(E202&gt;INDEX('Section Master'!$I$5:$I$29,MATCH($C202,'Section Master'!$A$5:$A$29,0)),E202,0)),IF(O202&gt;INDEX('Section Master'!$J$5:$J$29,MATCH($C202,'Section Master'!$A$5:$A$29,0)),O202-P202,0),IF(E202&gt;INDEX('Section Master'!$I$5:$I$29,MATCH($C202,'Section Master'!$A$5:$A$29,0)),E202,0),MAX(0,O202-INDEX('Section Master'!$J$5:$J$29,MATCH($C202,'Section Master'!$A$5:$A$29,0)))-P202,E202),0))</f>
        <v/>
      </c>
      <c r="R202" s="28" t="str">
        <f aca="false">IF(Q202="","",ROUND(Q202*L202,0))</f>
        <v/>
      </c>
      <c r="T202" s="29" t="str">
        <f aca="false">IF(A202="","",IF(MONTH(A202)=3,DATE(YEAR(A202),4,30),DATE(YEAR(A202),MONTH(A202)+1,7)))</f>
        <v/>
      </c>
      <c r="U202" s="26" t="str">
        <f aca="false">IF(OR(R202="",F202=""),"",IF(R202=0,0,IF(F202&gt;T202,(YEAR(F202)-YEAR(A202))*12+MONTH(F202)-MONTH(A202)+1,0)))</f>
        <v/>
      </c>
      <c r="V202" s="30" t="str">
        <f aca="false">IF(U202="","",ROUND(R202*Summary!$C$7*U202,0))</f>
        <v/>
      </c>
      <c r="W202" s="21" t="str">
        <f aca="false">IF(OR($B202="",$C202="",$E202=""),"",IF(R202=0,"No TDS yet",IF(F202="",IF(Summary!$C$6&gt;T202,"Overdue","Pending"),IF(F202&gt;T202,"Deposited late","Deposited"))))</f>
        <v/>
      </c>
      <c r="X202" s="31" t="str">
        <f aca="false">IF(B202="","",IF(OR(ISNA(MATCH($B202,Deductees!$A$5:$A$304,0)),ISNA(MATCH($C202,'Section Master'!$A$5:$A$29,0)),E202=""),1,0))</f>
        <v/>
      </c>
    </row>
    <row r="203" customFormat="false" ht="15" hidden="false" customHeight="true" outlineLevel="0" collapsed="false">
      <c r="A203" s="32"/>
      <c r="B203" s="17"/>
      <c r="C203" s="17"/>
      <c r="D203" s="17"/>
      <c r="E203" s="33"/>
      <c r="F203" s="32"/>
      <c r="G203" s="17"/>
      <c r="H203" s="24" t="str">
        <f aca="false">IF($B203="","",IFERROR(INDEX(Deductees!$B$5:$B$304,MATCH($B203,Deductees!$A$5:$A$304,0))&amp;"",""))</f>
        <v/>
      </c>
      <c r="I203" s="24" t="str">
        <f aca="false">IF($B203="","",IFERROR(INDEX(Deductees!$C$5:$C$304,MATCH($B203,Deductees!$A$5:$A$304,0)),"Not in master"))</f>
        <v/>
      </c>
      <c r="J203" s="24" t="str">
        <f aca="false">IF($B203="","",IFERROR(INDEX(Deductees!$D$5:$D$304,MATCH($B203,Deductees!$A$5:$A$304,0)),"-"))</f>
        <v/>
      </c>
      <c r="K203" s="24" t="str">
        <f aca="false">IF($C203="","",IFERROR(INDEX('Section Master'!$C$5:$C$29,MATCH($C203,'Section Master'!$A$5:$A$29,0))&amp;" / "&amp;INDEX('Section Master'!$D$5:$D$29,MATCH($C203,'Section Master'!$A$5:$A$29,0)),"Code not found"))</f>
        <v/>
      </c>
      <c r="L203" s="25" t="str">
        <f aca="false">IF(OR($B203="",$C203="",$E203=""),"",IFERROR(IF(I203&lt;&gt;"Valid",MAX(INDEX('Section Master'!$F$5:$F$29,MATCH($C203,'Section Master'!$A$5:$A$29,0)),INDEX('Section Master'!$G$5:$G$29,MATCH($C203,'Section Master'!$A$5:$A$29,0))),IF(J203="Individual/HUF",INDEX('Section Master'!$E$5:$E$29,MATCH($C203,'Section Master'!$A$5:$A$29,0)),INDEX('Section Master'!$F$5:$F$29,MATCH($C203,'Section Master'!$A$5:$A$29,0)))),0))</f>
        <v/>
      </c>
      <c r="M203" s="26" t="str">
        <f aca="false">IF(A203="","",IF(MONTH(A203)&gt;=4,YEAR(A203),YEAR(A203)-1))</f>
        <v/>
      </c>
      <c r="N203" s="21" t="str">
        <f aca="false">IF(A203="","","Q"&amp;CHOOSE(MONTH(A203),4,4,4,1,1,1,2,2,2,3,3,3))</f>
        <v/>
      </c>
      <c r="O203" s="27" t="str">
        <f aca="false">IF(OR($B203="",$C203="",$E203=""),"",SUMIFS($E$6:E203,$B$6:B203,B203,$C$6:C203,C203,$M$6:M203,M203))</f>
        <v/>
      </c>
      <c r="P203" s="27" t="str">
        <f aca="false">IF(OR($B203="",$C203="",$E203=""),"",SUMIFS($Q$6:Q202,$B$6:B202,B203,$C$6:C202,C203,$M$6:M202,M203))</f>
        <v/>
      </c>
      <c r="Q203" s="27" t="str">
        <f aca="false">IF(OR($B203="",$C203="",$E203=""),"",IFERROR(CHOOSE(MATCH(INDEX('Section Master'!$H$5:$H$29,MATCH($C203,'Section Master'!$A$5:$A$29,0)),{"Single+Aggregate","Aggregate","Per payment","Excess over","None"},0),IF(O203&gt;INDEX('Section Master'!$J$5:$J$29,MATCH($C203,'Section Master'!$A$5:$A$29,0)),O203-P203,IF(E203&gt;INDEX('Section Master'!$I$5:$I$29,MATCH($C203,'Section Master'!$A$5:$A$29,0)),E203,0)),IF(O203&gt;INDEX('Section Master'!$J$5:$J$29,MATCH($C203,'Section Master'!$A$5:$A$29,0)),O203-P203,0),IF(E203&gt;INDEX('Section Master'!$I$5:$I$29,MATCH($C203,'Section Master'!$A$5:$A$29,0)),E203,0),MAX(0,O203-INDEX('Section Master'!$J$5:$J$29,MATCH($C203,'Section Master'!$A$5:$A$29,0)))-P203,E203),0))</f>
        <v/>
      </c>
      <c r="R203" s="28" t="str">
        <f aca="false">IF(Q203="","",ROUND(Q203*L203,0))</f>
        <v/>
      </c>
      <c r="T203" s="29" t="str">
        <f aca="false">IF(A203="","",IF(MONTH(A203)=3,DATE(YEAR(A203),4,30),DATE(YEAR(A203),MONTH(A203)+1,7)))</f>
        <v/>
      </c>
      <c r="U203" s="26" t="str">
        <f aca="false">IF(OR(R203="",F203=""),"",IF(R203=0,0,IF(F203&gt;T203,(YEAR(F203)-YEAR(A203))*12+MONTH(F203)-MONTH(A203)+1,0)))</f>
        <v/>
      </c>
      <c r="V203" s="30" t="str">
        <f aca="false">IF(U203="","",ROUND(R203*Summary!$C$7*U203,0))</f>
        <v/>
      </c>
      <c r="W203" s="21" t="str">
        <f aca="false">IF(OR($B203="",$C203="",$E203=""),"",IF(R203=0,"No TDS yet",IF(F203="",IF(Summary!$C$6&gt;T203,"Overdue","Pending"),IF(F203&gt;T203,"Deposited late","Deposited"))))</f>
        <v/>
      </c>
      <c r="X203" s="31" t="str">
        <f aca="false">IF(B203="","",IF(OR(ISNA(MATCH($B203,Deductees!$A$5:$A$304,0)),ISNA(MATCH($C203,'Section Master'!$A$5:$A$29,0)),E203=""),1,0))</f>
        <v/>
      </c>
    </row>
    <row r="204" customFormat="false" ht="15" hidden="false" customHeight="true" outlineLevel="0" collapsed="false">
      <c r="A204" s="32"/>
      <c r="B204" s="17"/>
      <c r="C204" s="17"/>
      <c r="D204" s="17"/>
      <c r="E204" s="33"/>
      <c r="F204" s="32"/>
      <c r="G204" s="17"/>
      <c r="H204" s="24" t="str">
        <f aca="false">IF($B204="","",IFERROR(INDEX(Deductees!$B$5:$B$304,MATCH($B204,Deductees!$A$5:$A$304,0))&amp;"",""))</f>
        <v/>
      </c>
      <c r="I204" s="24" t="str">
        <f aca="false">IF($B204="","",IFERROR(INDEX(Deductees!$C$5:$C$304,MATCH($B204,Deductees!$A$5:$A$304,0)),"Not in master"))</f>
        <v/>
      </c>
      <c r="J204" s="24" t="str">
        <f aca="false">IF($B204="","",IFERROR(INDEX(Deductees!$D$5:$D$304,MATCH($B204,Deductees!$A$5:$A$304,0)),"-"))</f>
        <v/>
      </c>
      <c r="K204" s="24" t="str">
        <f aca="false">IF($C204="","",IFERROR(INDEX('Section Master'!$C$5:$C$29,MATCH($C204,'Section Master'!$A$5:$A$29,0))&amp;" / "&amp;INDEX('Section Master'!$D$5:$D$29,MATCH($C204,'Section Master'!$A$5:$A$29,0)),"Code not found"))</f>
        <v/>
      </c>
      <c r="L204" s="25" t="str">
        <f aca="false">IF(OR($B204="",$C204="",$E204=""),"",IFERROR(IF(I204&lt;&gt;"Valid",MAX(INDEX('Section Master'!$F$5:$F$29,MATCH($C204,'Section Master'!$A$5:$A$29,0)),INDEX('Section Master'!$G$5:$G$29,MATCH($C204,'Section Master'!$A$5:$A$29,0))),IF(J204="Individual/HUF",INDEX('Section Master'!$E$5:$E$29,MATCH($C204,'Section Master'!$A$5:$A$29,0)),INDEX('Section Master'!$F$5:$F$29,MATCH($C204,'Section Master'!$A$5:$A$29,0)))),0))</f>
        <v/>
      </c>
      <c r="M204" s="26" t="str">
        <f aca="false">IF(A204="","",IF(MONTH(A204)&gt;=4,YEAR(A204),YEAR(A204)-1))</f>
        <v/>
      </c>
      <c r="N204" s="21" t="str">
        <f aca="false">IF(A204="","","Q"&amp;CHOOSE(MONTH(A204),4,4,4,1,1,1,2,2,2,3,3,3))</f>
        <v/>
      </c>
      <c r="O204" s="27" t="str">
        <f aca="false">IF(OR($B204="",$C204="",$E204=""),"",SUMIFS($E$6:E204,$B$6:B204,B204,$C$6:C204,C204,$M$6:M204,M204))</f>
        <v/>
      </c>
      <c r="P204" s="27" t="str">
        <f aca="false">IF(OR($B204="",$C204="",$E204=""),"",SUMIFS($Q$6:Q203,$B$6:B203,B204,$C$6:C203,C204,$M$6:M203,M204))</f>
        <v/>
      </c>
      <c r="Q204" s="27" t="str">
        <f aca="false">IF(OR($B204="",$C204="",$E204=""),"",IFERROR(CHOOSE(MATCH(INDEX('Section Master'!$H$5:$H$29,MATCH($C204,'Section Master'!$A$5:$A$29,0)),{"Single+Aggregate","Aggregate","Per payment","Excess over","None"},0),IF(O204&gt;INDEX('Section Master'!$J$5:$J$29,MATCH($C204,'Section Master'!$A$5:$A$29,0)),O204-P204,IF(E204&gt;INDEX('Section Master'!$I$5:$I$29,MATCH($C204,'Section Master'!$A$5:$A$29,0)),E204,0)),IF(O204&gt;INDEX('Section Master'!$J$5:$J$29,MATCH($C204,'Section Master'!$A$5:$A$29,0)),O204-P204,0),IF(E204&gt;INDEX('Section Master'!$I$5:$I$29,MATCH($C204,'Section Master'!$A$5:$A$29,0)),E204,0),MAX(0,O204-INDEX('Section Master'!$J$5:$J$29,MATCH($C204,'Section Master'!$A$5:$A$29,0)))-P204,E204),0))</f>
        <v/>
      </c>
      <c r="R204" s="28" t="str">
        <f aca="false">IF(Q204="","",ROUND(Q204*L204,0))</f>
        <v/>
      </c>
      <c r="T204" s="29" t="str">
        <f aca="false">IF(A204="","",IF(MONTH(A204)=3,DATE(YEAR(A204),4,30),DATE(YEAR(A204),MONTH(A204)+1,7)))</f>
        <v/>
      </c>
      <c r="U204" s="26" t="str">
        <f aca="false">IF(OR(R204="",F204=""),"",IF(R204=0,0,IF(F204&gt;T204,(YEAR(F204)-YEAR(A204))*12+MONTH(F204)-MONTH(A204)+1,0)))</f>
        <v/>
      </c>
      <c r="V204" s="30" t="str">
        <f aca="false">IF(U204="","",ROUND(R204*Summary!$C$7*U204,0))</f>
        <v/>
      </c>
      <c r="W204" s="21" t="str">
        <f aca="false">IF(OR($B204="",$C204="",$E204=""),"",IF(R204=0,"No TDS yet",IF(F204="",IF(Summary!$C$6&gt;T204,"Overdue","Pending"),IF(F204&gt;T204,"Deposited late","Deposited"))))</f>
        <v/>
      </c>
      <c r="X204" s="31" t="str">
        <f aca="false">IF(B204="","",IF(OR(ISNA(MATCH($B204,Deductees!$A$5:$A$304,0)),ISNA(MATCH($C204,'Section Master'!$A$5:$A$29,0)),E204=""),1,0))</f>
        <v/>
      </c>
    </row>
    <row r="205" customFormat="false" ht="15" hidden="false" customHeight="true" outlineLevel="0" collapsed="false">
      <c r="A205" s="32"/>
      <c r="B205" s="17"/>
      <c r="C205" s="17"/>
      <c r="D205" s="17"/>
      <c r="E205" s="33"/>
      <c r="F205" s="32"/>
      <c r="G205" s="17"/>
      <c r="H205" s="24" t="str">
        <f aca="false">IF($B205="","",IFERROR(INDEX(Deductees!$B$5:$B$304,MATCH($B205,Deductees!$A$5:$A$304,0))&amp;"",""))</f>
        <v/>
      </c>
      <c r="I205" s="24" t="str">
        <f aca="false">IF($B205="","",IFERROR(INDEX(Deductees!$C$5:$C$304,MATCH($B205,Deductees!$A$5:$A$304,0)),"Not in master"))</f>
        <v/>
      </c>
      <c r="J205" s="24" t="str">
        <f aca="false">IF($B205="","",IFERROR(INDEX(Deductees!$D$5:$D$304,MATCH($B205,Deductees!$A$5:$A$304,0)),"-"))</f>
        <v/>
      </c>
      <c r="K205" s="24" t="str">
        <f aca="false">IF($C205="","",IFERROR(INDEX('Section Master'!$C$5:$C$29,MATCH($C205,'Section Master'!$A$5:$A$29,0))&amp;" / "&amp;INDEX('Section Master'!$D$5:$D$29,MATCH($C205,'Section Master'!$A$5:$A$29,0)),"Code not found"))</f>
        <v/>
      </c>
      <c r="L205" s="25" t="str">
        <f aca="false">IF(OR($B205="",$C205="",$E205=""),"",IFERROR(IF(I205&lt;&gt;"Valid",MAX(INDEX('Section Master'!$F$5:$F$29,MATCH($C205,'Section Master'!$A$5:$A$29,0)),INDEX('Section Master'!$G$5:$G$29,MATCH($C205,'Section Master'!$A$5:$A$29,0))),IF(J205="Individual/HUF",INDEX('Section Master'!$E$5:$E$29,MATCH($C205,'Section Master'!$A$5:$A$29,0)),INDEX('Section Master'!$F$5:$F$29,MATCH($C205,'Section Master'!$A$5:$A$29,0)))),0))</f>
        <v/>
      </c>
      <c r="M205" s="26" t="str">
        <f aca="false">IF(A205="","",IF(MONTH(A205)&gt;=4,YEAR(A205),YEAR(A205)-1))</f>
        <v/>
      </c>
      <c r="N205" s="21" t="str">
        <f aca="false">IF(A205="","","Q"&amp;CHOOSE(MONTH(A205),4,4,4,1,1,1,2,2,2,3,3,3))</f>
        <v/>
      </c>
      <c r="O205" s="27" t="str">
        <f aca="false">IF(OR($B205="",$C205="",$E205=""),"",SUMIFS($E$6:E205,$B$6:B205,B205,$C$6:C205,C205,$M$6:M205,M205))</f>
        <v/>
      </c>
      <c r="P205" s="27" t="str">
        <f aca="false">IF(OR($B205="",$C205="",$E205=""),"",SUMIFS($Q$6:Q204,$B$6:B204,B205,$C$6:C204,C205,$M$6:M204,M205))</f>
        <v/>
      </c>
      <c r="Q205" s="27" t="str">
        <f aca="false">IF(OR($B205="",$C205="",$E205=""),"",IFERROR(CHOOSE(MATCH(INDEX('Section Master'!$H$5:$H$29,MATCH($C205,'Section Master'!$A$5:$A$29,0)),{"Single+Aggregate","Aggregate","Per payment","Excess over","None"},0),IF(O205&gt;INDEX('Section Master'!$J$5:$J$29,MATCH($C205,'Section Master'!$A$5:$A$29,0)),O205-P205,IF(E205&gt;INDEX('Section Master'!$I$5:$I$29,MATCH($C205,'Section Master'!$A$5:$A$29,0)),E205,0)),IF(O205&gt;INDEX('Section Master'!$J$5:$J$29,MATCH($C205,'Section Master'!$A$5:$A$29,0)),O205-P205,0),IF(E205&gt;INDEX('Section Master'!$I$5:$I$29,MATCH($C205,'Section Master'!$A$5:$A$29,0)),E205,0),MAX(0,O205-INDEX('Section Master'!$J$5:$J$29,MATCH($C205,'Section Master'!$A$5:$A$29,0)))-P205,E205),0))</f>
        <v/>
      </c>
      <c r="R205" s="28" t="str">
        <f aca="false">IF(Q205="","",ROUND(Q205*L205,0))</f>
        <v/>
      </c>
      <c r="T205" s="29" t="str">
        <f aca="false">IF(A205="","",IF(MONTH(A205)=3,DATE(YEAR(A205),4,30),DATE(YEAR(A205),MONTH(A205)+1,7)))</f>
        <v/>
      </c>
      <c r="U205" s="26" t="str">
        <f aca="false">IF(OR(R205="",F205=""),"",IF(R205=0,0,IF(F205&gt;T205,(YEAR(F205)-YEAR(A205))*12+MONTH(F205)-MONTH(A205)+1,0)))</f>
        <v/>
      </c>
      <c r="V205" s="30" t="str">
        <f aca="false">IF(U205="","",ROUND(R205*Summary!$C$7*U205,0))</f>
        <v/>
      </c>
      <c r="W205" s="21" t="str">
        <f aca="false">IF(OR($B205="",$C205="",$E205=""),"",IF(R205=0,"No TDS yet",IF(F205="",IF(Summary!$C$6&gt;T205,"Overdue","Pending"),IF(F205&gt;T205,"Deposited late","Deposited"))))</f>
        <v/>
      </c>
      <c r="X205" s="31" t="str">
        <f aca="false">IF(B205="","",IF(OR(ISNA(MATCH($B205,Deductees!$A$5:$A$304,0)),ISNA(MATCH($C205,'Section Master'!$A$5:$A$29,0)),E205=""),1,0))</f>
        <v/>
      </c>
    </row>
    <row r="206" customFormat="false" ht="15" hidden="false" customHeight="true" outlineLevel="0" collapsed="false">
      <c r="A206" s="32"/>
      <c r="B206" s="17"/>
      <c r="C206" s="17"/>
      <c r="D206" s="17"/>
      <c r="E206" s="33"/>
      <c r="F206" s="32"/>
      <c r="G206" s="17"/>
      <c r="H206" s="24" t="str">
        <f aca="false">IF($B206="","",IFERROR(INDEX(Deductees!$B$5:$B$304,MATCH($B206,Deductees!$A$5:$A$304,0))&amp;"",""))</f>
        <v/>
      </c>
      <c r="I206" s="24" t="str">
        <f aca="false">IF($B206="","",IFERROR(INDEX(Deductees!$C$5:$C$304,MATCH($B206,Deductees!$A$5:$A$304,0)),"Not in master"))</f>
        <v/>
      </c>
      <c r="J206" s="24" t="str">
        <f aca="false">IF($B206="","",IFERROR(INDEX(Deductees!$D$5:$D$304,MATCH($B206,Deductees!$A$5:$A$304,0)),"-"))</f>
        <v/>
      </c>
      <c r="K206" s="24" t="str">
        <f aca="false">IF($C206="","",IFERROR(INDEX('Section Master'!$C$5:$C$29,MATCH($C206,'Section Master'!$A$5:$A$29,0))&amp;" / "&amp;INDEX('Section Master'!$D$5:$D$29,MATCH($C206,'Section Master'!$A$5:$A$29,0)),"Code not found"))</f>
        <v/>
      </c>
      <c r="L206" s="25" t="str">
        <f aca="false">IF(OR($B206="",$C206="",$E206=""),"",IFERROR(IF(I206&lt;&gt;"Valid",MAX(INDEX('Section Master'!$F$5:$F$29,MATCH($C206,'Section Master'!$A$5:$A$29,0)),INDEX('Section Master'!$G$5:$G$29,MATCH($C206,'Section Master'!$A$5:$A$29,0))),IF(J206="Individual/HUF",INDEX('Section Master'!$E$5:$E$29,MATCH($C206,'Section Master'!$A$5:$A$29,0)),INDEX('Section Master'!$F$5:$F$29,MATCH($C206,'Section Master'!$A$5:$A$29,0)))),0))</f>
        <v/>
      </c>
      <c r="M206" s="26" t="str">
        <f aca="false">IF(A206="","",IF(MONTH(A206)&gt;=4,YEAR(A206),YEAR(A206)-1))</f>
        <v/>
      </c>
      <c r="N206" s="21" t="str">
        <f aca="false">IF(A206="","","Q"&amp;CHOOSE(MONTH(A206),4,4,4,1,1,1,2,2,2,3,3,3))</f>
        <v/>
      </c>
      <c r="O206" s="27" t="str">
        <f aca="false">IF(OR($B206="",$C206="",$E206=""),"",SUMIFS($E$6:E206,$B$6:B206,B206,$C$6:C206,C206,$M$6:M206,M206))</f>
        <v/>
      </c>
      <c r="P206" s="27" t="str">
        <f aca="false">IF(OR($B206="",$C206="",$E206=""),"",SUMIFS($Q$6:Q205,$B$6:B205,B206,$C$6:C205,C206,$M$6:M205,M206))</f>
        <v/>
      </c>
      <c r="Q206" s="27" t="str">
        <f aca="false">IF(OR($B206="",$C206="",$E206=""),"",IFERROR(CHOOSE(MATCH(INDEX('Section Master'!$H$5:$H$29,MATCH($C206,'Section Master'!$A$5:$A$29,0)),{"Single+Aggregate","Aggregate","Per payment","Excess over","None"},0),IF(O206&gt;INDEX('Section Master'!$J$5:$J$29,MATCH($C206,'Section Master'!$A$5:$A$29,0)),O206-P206,IF(E206&gt;INDEX('Section Master'!$I$5:$I$29,MATCH($C206,'Section Master'!$A$5:$A$29,0)),E206,0)),IF(O206&gt;INDEX('Section Master'!$J$5:$J$29,MATCH($C206,'Section Master'!$A$5:$A$29,0)),O206-P206,0),IF(E206&gt;INDEX('Section Master'!$I$5:$I$29,MATCH($C206,'Section Master'!$A$5:$A$29,0)),E206,0),MAX(0,O206-INDEX('Section Master'!$J$5:$J$29,MATCH($C206,'Section Master'!$A$5:$A$29,0)))-P206,E206),0))</f>
        <v/>
      </c>
      <c r="R206" s="28" t="str">
        <f aca="false">IF(Q206="","",ROUND(Q206*L206,0))</f>
        <v/>
      </c>
      <c r="T206" s="29" t="str">
        <f aca="false">IF(A206="","",IF(MONTH(A206)=3,DATE(YEAR(A206),4,30),DATE(YEAR(A206),MONTH(A206)+1,7)))</f>
        <v/>
      </c>
      <c r="U206" s="26" t="str">
        <f aca="false">IF(OR(R206="",F206=""),"",IF(R206=0,0,IF(F206&gt;T206,(YEAR(F206)-YEAR(A206))*12+MONTH(F206)-MONTH(A206)+1,0)))</f>
        <v/>
      </c>
      <c r="V206" s="30" t="str">
        <f aca="false">IF(U206="","",ROUND(R206*Summary!$C$7*U206,0))</f>
        <v/>
      </c>
      <c r="W206" s="21" t="str">
        <f aca="false">IF(OR($B206="",$C206="",$E206=""),"",IF(R206=0,"No TDS yet",IF(F206="",IF(Summary!$C$6&gt;T206,"Overdue","Pending"),IF(F206&gt;T206,"Deposited late","Deposited"))))</f>
        <v/>
      </c>
      <c r="X206" s="31" t="str">
        <f aca="false">IF(B206="","",IF(OR(ISNA(MATCH($B206,Deductees!$A$5:$A$304,0)),ISNA(MATCH($C206,'Section Master'!$A$5:$A$29,0)),E206=""),1,0))</f>
        <v/>
      </c>
    </row>
    <row r="207" customFormat="false" ht="15" hidden="false" customHeight="true" outlineLevel="0" collapsed="false">
      <c r="A207" s="32"/>
      <c r="B207" s="17"/>
      <c r="C207" s="17"/>
      <c r="D207" s="17"/>
      <c r="E207" s="33"/>
      <c r="F207" s="32"/>
      <c r="G207" s="17"/>
      <c r="H207" s="24" t="str">
        <f aca="false">IF($B207="","",IFERROR(INDEX(Deductees!$B$5:$B$304,MATCH($B207,Deductees!$A$5:$A$304,0))&amp;"",""))</f>
        <v/>
      </c>
      <c r="I207" s="24" t="str">
        <f aca="false">IF($B207="","",IFERROR(INDEX(Deductees!$C$5:$C$304,MATCH($B207,Deductees!$A$5:$A$304,0)),"Not in master"))</f>
        <v/>
      </c>
      <c r="J207" s="24" t="str">
        <f aca="false">IF($B207="","",IFERROR(INDEX(Deductees!$D$5:$D$304,MATCH($B207,Deductees!$A$5:$A$304,0)),"-"))</f>
        <v/>
      </c>
      <c r="K207" s="24" t="str">
        <f aca="false">IF($C207="","",IFERROR(INDEX('Section Master'!$C$5:$C$29,MATCH($C207,'Section Master'!$A$5:$A$29,0))&amp;" / "&amp;INDEX('Section Master'!$D$5:$D$29,MATCH($C207,'Section Master'!$A$5:$A$29,0)),"Code not found"))</f>
        <v/>
      </c>
      <c r="L207" s="25" t="str">
        <f aca="false">IF(OR($B207="",$C207="",$E207=""),"",IFERROR(IF(I207&lt;&gt;"Valid",MAX(INDEX('Section Master'!$F$5:$F$29,MATCH($C207,'Section Master'!$A$5:$A$29,0)),INDEX('Section Master'!$G$5:$G$29,MATCH($C207,'Section Master'!$A$5:$A$29,0))),IF(J207="Individual/HUF",INDEX('Section Master'!$E$5:$E$29,MATCH($C207,'Section Master'!$A$5:$A$29,0)),INDEX('Section Master'!$F$5:$F$29,MATCH($C207,'Section Master'!$A$5:$A$29,0)))),0))</f>
        <v/>
      </c>
      <c r="M207" s="26" t="str">
        <f aca="false">IF(A207="","",IF(MONTH(A207)&gt;=4,YEAR(A207),YEAR(A207)-1))</f>
        <v/>
      </c>
      <c r="N207" s="21" t="str">
        <f aca="false">IF(A207="","","Q"&amp;CHOOSE(MONTH(A207),4,4,4,1,1,1,2,2,2,3,3,3))</f>
        <v/>
      </c>
      <c r="O207" s="27" t="str">
        <f aca="false">IF(OR($B207="",$C207="",$E207=""),"",SUMIFS($E$6:E207,$B$6:B207,B207,$C$6:C207,C207,$M$6:M207,M207))</f>
        <v/>
      </c>
      <c r="P207" s="27" t="str">
        <f aca="false">IF(OR($B207="",$C207="",$E207=""),"",SUMIFS($Q$6:Q206,$B$6:B206,B207,$C$6:C206,C207,$M$6:M206,M207))</f>
        <v/>
      </c>
      <c r="Q207" s="27" t="str">
        <f aca="false">IF(OR($B207="",$C207="",$E207=""),"",IFERROR(CHOOSE(MATCH(INDEX('Section Master'!$H$5:$H$29,MATCH($C207,'Section Master'!$A$5:$A$29,0)),{"Single+Aggregate","Aggregate","Per payment","Excess over","None"},0),IF(O207&gt;INDEX('Section Master'!$J$5:$J$29,MATCH($C207,'Section Master'!$A$5:$A$29,0)),O207-P207,IF(E207&gt;INDEX('Section Master'!$I$5:$I$29,MATCH($C207,'Section Master'!$A$5:$A$29,0)),E207,0)),IF(O207&gt;INDEX('Section Master'!$J$5:$J$29,MATCH($C207,'Section Master'!$A$5:$A$29,0)),O207-P207,0),IF(E207&gt;INDEX('Section Master'!$I$5:$I$29,MATCH($C207,'Section Master'!$A$5:$A$29,0)),E207,0),MAX(0,O207-INDEX('Section Master'!$J$5:$J$29,MATCH($C207,'Section Master'!$A$5:$A$29,0)))-P207,E207),0))</f>
        <v/>
      </c>
      <c r="R207" s="28" t="str">
        <f aca="false">IF(Q207="","",ROUND(Q207*L207,0))</f>
        <v/>
      </c>
      <c r="T207" s="29" t="str">
        <f aca="false">IF(A207="","",IF(MONTH(A207)=3,DATE(YEAR(A207),4,30),DATE(YEAR(A207),MONTH(A207)+1,7)))</f>
        <v/>
      </c>
      <c r="U207" s="26" t="str">
        <f aca="false">IF(OR(R207="",F207=""),"",IF(R207=0,0,IF(F207&gt;T207,(YEAR(F207)-YEAR(A207))*12+MONTH(F207)-MONTH(A207)+1,0)))</f>
        <v/>
      </c>
      <c r="V207" s="30" t="str">
        <f aca="false">IF(U207="","",ROUND(R207*Summary!$C$7*U207,0))</f>
        <v/>
      </c>
      <c r="W207" s="21" t="str">
        <f aca="false">IF(OR($B207="",$C207="",$E207=""),"",IF(R207=0,"No TDS yet",IF(F207="",IF(Summary!$C$6&gt;T207,"Overdue","Pending"),IF(F207&gt;T207,"Deposited late","Deposited"))))</f>
        <v/>
      </c>
      <c r="X207" s="31" t="str">
        <f aca="false">IF(B207="","",IF(OR(ISNA(MATCH($B207,Deductees!$A$5:$A$304,0)),ISNA(MATCH($C207,'Section Master'!$A$5:$A$29,0)),E207=""),1,0))</f>
        <v/>
      </c>
    </row>
    <row r="208" customFormat="false" ht="15" hidden="false" customHeight="true" outlineLevel="0" collapsed="false">
      <c r="A208" s="32"/>
      <c r="B208" s="17"/>
      <c r="C208" s="17"/>
      <c r="D208" s="17"/>
      <c r="E208" s="33"/>
      <c r="F208" s="32"/>
      <c r="G208" s="17"/>
      <c r="H208" s="24" t="str">
        <f aca="false">IF($B208="","",IFERROR(INDEX(Deductees!$B$5:$B$304,MATCH($B208,Deductees!$A$5:$A$304,0))&amp;"",""))</f>
        <v/>
      </c>
      <c r="I208" s="24" t="str">
        <f aca="false">IF($B208="","",IFERROR(INDEX(Deductees!$C$5:$C$304,MATCH($B208,Deductees!$A$5:$A$304,0)),"Not in master"))</f>
        <v/>
      </c>
      <c r="J208" s="24" t="str">
        <f aca="false">IF($B208="","",IFERROR(INDEX(Deductees!$D$5:$D$304,MATCH($B208,Deductees!$A$5:$A$304,0)),"-"))</f>
        <v/>
      </c>
      <c r="K208" s="24" t="str">
        <f aca="false">IF($C208="","",IFERROR(INDEX('Section Master'!$C$5:$C$29,MATCH($C208,'Section Master'!$A$5:$A$29,0))&amp;" / "&amp;INDEX('Section Master'!$D$5:$D$29,MATCH($C208,'Section Master'!$A$5:$A$29,0)),"Code not found"))</f>
        <v/>
      </c>
      <c r="L208" s="25" t="str">
        <f aca="false">IF(OR($B208="",$C208="",$E208=""),"",IFERROR(IF(I208&lt;&gt;"Valid",MAX(INDEX('Section Master'!$F$5:$F$29,MATCH($C208,'Section Master'!$A$5:$A$29,0)),INDEX('Section Master'!$G$5:$G$29,MATCH($C208,'Section Master'!$A$5:$A$29,0))),IF(J208="Individual/HUF",INDEX('Section Master'!$E$5:$E$29,MATCH($C208,'Section Master'!$A$5:$A$29,0)),INDEX('Section Master'!$F$5:$F$29,MATCH($C208,'Section Master'!$A$5:$A$29,0)))),0))</f>
        <v/>
      </c>
      <c r="M208" s="26" t="str">
        <f aca="false">IF(A208="","",IF(MONTH(A208)&gt;=4,YEAR(A208),YEAR(A208)-1))</f>
        <v/>
      </c>
      <c r="N208" s="21" t="str">
        <f aca="false">IF(A208="","","Q"&amp;CHOOSE(MONTH(A208),4,4,4,1,1,1,2,2,2,3,3,3))</f>
        <v/>
      </c>
      <c r="O208" s="27" t="str">
        <f aca="false">IF(OR($B208="",$C208="",$E208=""),"",SUMIFS($E$6:E208,$B$6:B208,B208,$C$6:C208,C208,$M$6:M208,M208))</f>
        <v/>
      </c>
      <c r="P208" s="27" t="str">
        <f aca="false">IF(OR($B208="",$C208="",$E208=""),"",SUMIFS($Q$6:Q207,$B$6:B207,B208,$C$6:C207,C208,$M$6:M207,M208))</f>
        <v/>
      </c>
      <c r="Q208" s="27" t="str">
        <f aca="false">IF(OR($B208="",$C208="",$E208=""),"",IFERROR(CHOOSE(MATCH(INDEX('Section Master'!$H$5:$H$29,MATCH($C208,'Section Master'!$A$5:$A$29,0)),{"Single+Aggregate","Aggregate","Per payment","Excess over","None"},0),IF(O208&gt;INDEX('Section Master'!$J$5:$J$29,MATCH($C208,'Section Master'!$A$5:$A$29,0)),O208-P208,IF(E208&gt;INDEX('Section Master'!$I$5:$I$29,MATCH($C208,'Section Master'!$A$5:$A$29,0)),E208,0)),IF(O208&gt;INDEX('Section Master'!$J$5:$J$29,MATCH($C208,'Section Master'!$A$5:$A$29,0)),O208-P208,0),IF(E208&gt;INDEX('Section Master'!$I$5:$I$29,MATCH($C208,'Section Master'!$A$5:$A$29,0)),E208,0),MAX(0,O208-INDEX('Section Master'!$J$5:$J$29,MATCH($C208,'Section Master'!$A$5:$A$29,0)))-P208,E208),0))</f>
        <v/>
      </c>
      <c r="R208" s="28" t="str">
        <f aca="false">IF(Q208="","",ROUND(Q208*L208,0))</f>
        <v/>
      </c>
      <c r="T208" s="29" t="str">
        <f aca="false">IF(A208="","",IF(MONTH(A208)=3,DATE(YEAR(A208),4,30),DATE(YEAR(A208),MONTH(A208)+1,7)))</f>
        <v/>
      </c>
      <c r="U208" s="26" t="str">
        <f aca="false">IF(OR(R208="",F208=""),"",IF(R208=0,0,IF(F208&gt;T208,(YEAR(F208)-YEAR(A208))*12+MONTH(F208)-MONTH(A208)+1,0)))</f>
        <v/>
      </c>
      <c r="V208" s="30" t="str">
        <f aca="false">IF(U208="","",ROUND(R208*Summary!$C$7*U208,0))</f>
        <v/>
      </c>
      <c r="W208" s="21" t="str">
        <f aca="false">IF(OR($B208="",$C208="",$E208=""),"",IF(R208=0,"No TDS yet",IF(F208="",IF(Summary!$C$6&gt;T208,"Overdue","Pending"),IF(F208&gt;T208,"Deposited late","Deposited"))))</f>
        <v/>
      </c>
      <c r="X208" s="31" t="str">
        <f aca="false">IF(B208="","",IF(OR(ISNA(MATCH($B208,Deductees!$A$5:$A$304,0)),ISNA(MATCH($C208,'Section Master'!$A$5:$A$29,0)),E208=""),1,0))</f>
        <v/>
      </c>
    </row>
    <row r="209" customFormat="false" ht="15" hidden="false" customHeight="true" outlineLevel="0" collapsed="false">
      <c r="A209" s="32"/>
      <c r="B209" s="17"/>
      <c r="C209" s="17"/>
      <c r="D209" s="17"/>
      <c r="E209" s="33"/>
      <c r="F209" s="32"/>
      <c r="G209" s="17"/>
      <c r="H209" s="24" t="str">
        <f aca="false">IF($B209="","",IFERROR(INDEX(Deductees!$B$5:$B$304,MATCH($B209,Deductees!$A$5:$A$304,0))&amp;"",""))</f>
        <v/>
      </c>
      <c r="I209" s="24" t="str">
        <f aca="false">IF($B209="","",IFERROR(INDEX(Deductees!$C$5:$C$304,MATCH($B209,Deductees!$A$5:$A$304,0)),"Not in master"))</f>
        <v/>
      </c>
      <c r="J209" s="24" t="str">
        <f aca="false">IF($B209="","",IFERROR(INDEX(Deductees!$D$5:$D$304,MATCH($B209,Deductees!$A$5:$A$304,0)),"-"))</f>
        <v/>
      </c>
      <c r="K209" s="24" t="str">
        <f aca="false">IF($C209="","",IFERROR(INDEX('Section Master'!$C$5:$C$29,MATCH($C209,'Section Master'!$A$5:$A$29,0))&amp;" / "&amp;INDEX('Section Master'!$D$5:$D$29,MATCH($C209,'Section Master'!$A$5:$A$29,0)),"Code not found"))</f>
        <v/>
      </c>
      <c r="L209" s="25" t="str">
        <f aca="false">IF(OR($B209="",$C209="",$E209=""),"",IFERROR(IF(I209&lt;&gt;"Valid",MAX(INDEX('Section Master'!$F$5:$F$29,MATCH($C209,'Section Master'!$A$5:$A$29,0)),INDEX('Section Master'!$G$5:$G$29,MATCH($C209,'Section Master'!$A$5:$A$29,0))),IF(J209="Individual/HUF",INDEX('Section Master'!$E$5:$E$29,MATCH($C209,'Section Master'!$A$5:$A$29,0)),INDEX('Section Master'!$F$5:$F$29,MATCH($C209,'Section Master'!$A$5:$A$29,0)))),0))</f>
        <v/>
      </c>
      <c r="M209" s="26" t="str">
        <f aca="false">IF(A209="","",IF(MONTH(A209)&gt;=4,YEAR(A209),YEAR(A209)-1))</f>
        <v/>
      </c>
      <c r="N209" s="21" t="str">
        <f aca="false">IF(A209="","","Q"&amp;CHOOSE(MONTH(A209),4,4,4,1,1,1,2,2,2,3,3,3))</f>
        <v/>
      </c>
      <c r="O209" s="27" t="str">
        <f aca="false">IF(OR($B209="",$C209="",$E209=""),"",SUMIFS($E$6:E209,$B$6:B209,B209,$C$6:C209,C209,$M$6:M209,M209))</f>
        <v/>
      </c>
      <c r="P209" s="27" t="str">
        <f aca="false">IF(OR($B209="",$C209="",$E209=""),"",SUMIFS($Q$6:Q208,$B$6:B208,B209,$C$6:C208,C209,$M$6:M208,M209))</f>
        <v/>
      </c>
      <c r="Q209" s="27" t="str">
        <f aca="false">IF(OR($B209="",$C209="",$E209=""),"",IFERROR(CHOOSE(MATCH(INDEX('Section Master'!$H$5:$H$29,MATCH($C209,'Section Master'!$A$5:$A$29,0)),{"Single+Aggregate","Aggregate","Per payment","Excess over","None"},0),IF(O209&gt;INDEX('Section Master'!$J$5:$J$29,MATCH($C209,'Section Master'!$A$5:$A$29,0)),O209-P209,IF(E209&gt;INDEX('Section Master'!$I$5:$I$29,MATCH($C209,'Section Master'!$A$5:$A$29,0)),E209,0)),IF(O209&gt;INDEX('Section Master'!$J$5:$J$29,MATCH($C209,'Section Master'!$A$5:$A$29,0)),O209-P209,0),IF(E209&gt;INDEX('Section Master'!$I$5:$I$29,MATCH($C209,'Section Master'!$A$5:$A$29,0)),E209,0),MAX(0,O209-INDEX('Section Master'!$J$5:$J$29,MATCH($C209,'Section Master'!$A$5:$A$29,0)))-P209,E209),0))</f>
        <v/>
      </c>
      <c r="R209" s="28" t="str">
        <f aca="false">IF(Q209="","",ROUND(Q209*L209,0))</f>
        <v/>
      </c>
      <c r="T209" s="29" t="str">
        <f aca="false">IF(A209="","",IF(MONTH(A209)=3,DATE(YEAR(A209),4,30),DATE(YEAR(A209),MONTH(A209)+1,7)))</f>
        <v/>
      </c>
      <c r="U209" s="26" t="str">
        <f aca="false">IF(OR(R209="",F209=""),"",IF(R209=0,0,IF(F209&gt;T209,(YEAR(F209)-YEAR(A209))*12+MONTH(F209)-MONTH(A209)+1,0)))</f>
        <v/>
      </c>
      <c r="V209" s="30" t="str">
        <f aca="false">IF(U209="","",ROUND(R209*Summary!$C$7*U209,0))</f>
        <v/>
      </c>
      <c r="W209" s="21" t="str">
        <f aca="false">IF(OR($B209="",$C209="",$E209=""),"",IF(R209=0,"No TDS yet",IF(F209="",IF(Summary!$C$6&gt;T209,"Overdue","Pending"),IF(F209&gt;T209,"Deposited late","Deposited"))))</f>
        <v/>
      </c>
      <c r="X209" s="31" t="str">
        <f aca="false">IF(B209="","",IF(OR(ISNA(MATCH($B209,Deductees!$A$5:$A$304,0)),ISNA(MATCH($C209,'Section Master'!$A$5:$A$29,0)),E209=""),1,0))</f>
        <v/>
      </c>
    </row>
    <row r="210" customFormat="false" ht="15" hidden="false" customHeight="true" outlineLevel="0" collapsed="false">
      <c r="A210" s="32"/>
      <c r="B210" s="17"/>
      <c r="C210" s="17"/>
      <c r="D210" s="17"/>
      <c r="E210" s="33"/>
      <c r="F210" s="32"/>
      <c r="G210" s="17"/>
      <c r="H210" s="24" t="str">
        <f aca="false">IF($B210="","",IFERROR(INDEX(Deductees!$B$5:$B$304,MATCH($B210,Deductees!$A$5:$A$304,0))&amp;"",""))</f>
        <v/>
      </c>
      <c r="I210" s="24" t="str">
        <f aca="false">IF($B210="","",IFERROR(INDEX(Deductees!$C$5:$C$304,MATCH($B210,Deductees!$A$5:$A$304,0)),"Not in master"))</f>
        <v/>
      </c>
      <c r="J210" s="24" t="str">
        <f aca="false">IF($B210="","",IFERROR(INDEX(Deductees!$D$5:$D$304,MATCH($B210,Deductees!$A$5:$A$304,0)),"-"))</f>
        <v/>
      </c>
      <c r="K210" s="24" t="str">
        <f aca="false">IF($C210="","",IFERROR(INDEX('Section Master'!$C$5:$C$29,MATCH($C210,'Section Master'!$A$5:$A$29,0))&amp;" / "&amp;INDEX('Section Master'!$D$5:$D$29,MATCH($C210,'Section Master'!$A$5:$A$29,0)),"Code not found"))</f>
        <v/>
      </c>
      <c r="L210" s="25" t="str">
        <f aca="false">IF(OR($B210="",$C210="",$E210=""),"",IFERROR(IF(I210&lt;&gt;"Valid",MAX(INDEX('Section Master'!$F$5:$F$29,MATCH($C210,'Section Master'!$A$5:$A$29,0)),INDEX('Section Master'!$G$5:$G$29,MATCH($C210,'Section Master'!$A$5:$A$29,0))),IF(J210="Individual/HUF",INDEX('Section Master'!$E$5:$E$29,MATCH($C210,'Section Master'!$A$5:$A$29,0)),INDEX('Section Master'!$F$5:$F$29,MATCH($C210,'Section Master'!$A$5:$A$29,0)))),0))</f>
        <v/>
      </c>
      <c r="M210" s="26" t="str">
        <f aca="false">IF(A210="","",IF(MONTH(A210)&gt;=4,YEAR(A210),YEAR(A210)-1))</f>
        <v/>
      </c>
      <c r="N210" s="21" t="str">
        <f aca="false">IF(A210="","","Q"&amp;CHOOSE(MONTH(A210),4,4,4,1,1,1,2,2,2,3,3,3))</f>
        <v/>
      </c>
      <c r="O210" s="27" t="str">
        <f aca="false">IF(OR($B210="",$C210="",$E210=""),"",SUMIFS($E$6:E210,$B$6:B210,B210,$C$6:C210,C210,$M$6:M210,M210))</f>
        <v/>
      </c>
      <c r="P210" s="27" t="str">
        <f aca="false">IF(OR($B210="",$C210="",$E210=""),"",SUMIFS($Q$6:Q209,$B$6:B209,B210,$C$6:C209,C210,$M$6:M209,M210))</f>
        <v/>
      </c>
      <c r="Q210" s="27" t="str">
        <f aca="false">IF(OR($B210="",$C210="",$E210=""),"",IFERROR(CHOOSE(MATCH(INDEX('Section Master'!$H$5:$H$29,MATCH($C210,'Section Master'!$A$5:$A$29,0)),{"Single+Aggregate","Aggregate","Per payment","Excess over","None"},0),IF(O210&gt;INDEX('Section Master'!$J$5:$J$29,MATCH($C210,'Section Master'!$A$5:$A$29,0)),O210-P210,IF(E210&gt;INDEX('Section Master'!$I$5:$I$29,MATCH($C210,'Section Master'!$A$5:$A$29,0)),E210,0)),IF(O210&gt;INDEX('Section Master'!$J$5:$J$29,MATCH($C210,'Section Master'!$A$5:$A$29,0)),O210-P210,0),IF(E210&gt;INDEX('Section Master'!$I$5:$I$29,MATCH($C210,'Section Master'!$A$5:$A$29,0)),E210,0),MAX(0,O210-INDEX('Section Master'!$J$5:$J$29,MATCH($C210,'Section Master'!$A$5:$A$29,0)))-P210,E210),0))</f>
        <v/>
      </c>
      <c r="R210" s="28" t="str">
        <f aca="false">IF(Q210="","",ROUND(Q210*L210,0))</f>
        <v/>
      </c>
      <c r="T210" s="29" t="str">
        <f aca="false">IF(A210="","",IF(MONTH(A210)=3,DATE(YEAR(A210),4,30),DATE(YEAR(A210),MONTH(A210)+1,7)))</f>
        <v/>
      </c>
      <c r="U210" s="26" t="str">
        <f aca="false">IF(OR(R210="",F210=""),"",IF(R210=0,0,IF(F210&gt;T210,(YEAR(F210)-YEAR(A210))*12+MONTH(F210)-MONTH(A210)+1,0)))</f>
        <v/>
      </c>
      <c r="V210" s="30" t="str">
        <f aca="false">IF(U210="","",ROUND(R210*Summary!$C$7*U210,0))</f>
        <v/>
      </c>
      <c r="W210" s="21" t="str">
        <f aca="false">IF(OR($B210="",$C210="",$E210=""),"",IF(R210=0,"No TDS yet",IF(F210="",IF(Summary!$C$6&gt;T210,"Overdue","Pending"),IF(F210&gt;T210,"Deposited late","Deposited"))))</f>
        <v/>
      </c>
      <c r="X210" s="31" t="str">
        <f aca="false">IF(B210="","",IF(OR(ISNA(MATCH($B210,Deductees!$A$5:$A$304,0)),ISNA(MATCH($C210,'Section Master'!$A$5:$A$29,0)),E210=""),1,0))</f>
        <v/>
      </c>
    </row>
    <row r="211" customFormat="false" ht="15" hidden="false" customHeight="true" outlineLevel="0" collapsed="false">
      <c r="A211" s="32"/>
      <c r="B211" s="17"/>
      <c r="C211" s="17"/>
      <c r="D211" s="17"/>
      <c r="E211" s="33"/>
      <c r="F211" s="32"/>
      <c r="G211" s="17"/>
      <c r="H211" s="24" t="str">
        <f aca="false">IF($B211="","",IFERROR(INDEX(Deductees!$B$5:$B$304,MATCH($B211,Deductees!$A$5:$A$304,0))&amp;"",""))</f>
        <v/>
      </c>
      <c r="I211" s="24" t="str">
        <f aca="false">IF($B211="","",IFERROR(INDEX(Deductees!$C$5:$C$304,MATCH($B211,Deductees!$A$5:$A$304,0)),"Not in master"))</f>
        <v/>
      </c>
      <c r="J211" s="24" t="str">
        <f aca="false">IF($B211="","",IFERROR(INDEX(Deductees!$D$5:$D$304,MATCH($B211,Deductees!$A$5:$A$304,0)),"-"))</f>
        <v/>
      </c>
      <c r="K211" s="24" t="str">
        <f aca="false">IF($C211="","",IFERROR(INDEX('Section Master'!$C$5:$C$29,MATCH($C211,'Section Master'!$A$5:$A$29,0))&amp;" / "&amp;INDEX('Section Master'!$D$5:$D$29,MATCH($C211,'Section Master'!$A$5:$A$29,0)),"Code not found"))</f>
        <v/>
      </c>
      <c r="L211" s="25" t="str">
        <f aca="false">IF(OR($B211="",$C211="",$E211=""),"",IFERROR(IF(I211&lt;&gt;"Valid",MAX(INDEX('Section Master'!$F$5:$F$29,MATCH($C211,'Section Master'!$A$5:$A$29,0)),INDEX('Section Master'!$G$5:$G$29,MATCH($C211,'Section Master'!$A$5:$A$29,0))),IF(J211="Individual/HUF",INDEX('Section Master'!$E$5:$E$29,MATCH($C211,'Section Master'!$A$5:$A$29,0)),INDEX('Section Master'!$F$5:$F$29,MATCH($C211,'Section Master'!$A$5:$A$29,0)))),0))</f>
        <v/>
      </c>
      <c r="M211" s="26" t="str">
        <f aca="false">IF(A211="","",IF(MONTH(A211)&gt;=4,YEAR(A211),YEAR(A211)-1))</f>
        <v/>
      </c>
      <c r="N211" s="21" t="str">
        <f aca="false">IF(A211="","","Q"&amp;CHOOSE(MONTH(A211),4,4,4,1,1,1,2,2,2,3,3,3))</f>
        <v/>
      </c>
      <c r="O211" s="27" t="str">
        <f aca="false">IF(OR($B211="",$C211="",$E211=""),"",SUMIFS($E$6:E211,$B$6:B211,B211,$C$6:C211,C211,$M$6:M211,M211))</f>
        <v/>
      </c>
      <c r="P211" s="27" t="str">
        <f aca="false">IF(OR($B211="",$C211="",$E211=""),"",SUMIFS($Q$6:Q210,$B$6:B210,B211,$C$6:C210,C211,$M$6:M210,M211))</f>
        <v/>
      </c>
      <c r="Q211" s="27" t="str">
        <f aca="false">IF(OR($B211="",$C211="",$E211=""),"",IFERROR(CHOOSE(MATCH(INDEX('Section Master'!$H$5:$H$29,MATCH($C211,'Section Master'!$A$5:$A$29,0)),{"Single+Aggregate","Aggregate","Per payment","Excess over","None"},0),IF(O211&gt;INDEX('Section Master'!$J$5:$J$29,MATCH($C211,'Section Master'!$A$5:$A$29,0)),O211-P211,IF(E211&gt;INDEX('Section Master'!$I$5:$I$29,MATCH($C211,'Section Master'!$A$5:$A$29,0)),E211,0)),IF(O211&gt;INDEX('Section Master'!$J$5:$J$29,MATCH($C211,'Section Master'!$A$5:$A$29,0)),O211-P211,0),IF(E211&gt;INDEX('Section Master'!$I$5:$I$29,MATCH($C211,'Section Master'!$A$5:$A$29,0)),E211,0),MAX(0,O211-INDEX('Section Master'!$J$5:$J$29,MATCH($C211,'Section Master'!$A$5:$A$29,0)))-P211,E211),0))</f>
        <v/>
      </c>
      <c r="R211" s="28" t="str">
        <f aca="false">IF(Q211="","",ROUND(Q211*L211,0))</f>
        <v/>
      </c>
      <c r="T211" s="29" t="str">
        <f aca="false">IF(A211="","",IF(MONTH(A211)=3,DATE(YEAR(A211),4,30),DATE(YEAR(A211),MONTH(A211)+1,7)))</f>
        <v/>
      </c>
      <c r="U211" s="26" t="str">
        <f aca="false">IF(OR(R211="",F211=""),"",IF(R211=0,0,IF(F211&gt;T211,(YEAR(F211)-YEAR(A211))*12+MONTH(F211)-MONTH(A211)+1,0)))</f>
        <v/>
      </c>
      <c r="V211" s="30" t="str">
        <f aca="false">IF(U211="","",ROUND(R211*Summary!$C$7*U211,0))</f>
        <v/>
      </c>
      <c r="W211" s="21" t="str">
        <f aca="false">IF(OR($B211="",$C211="",$E211=""),"",IF(R211=0,"No TDS yet",IF(F211="",IF(Summary!$C$6&gt;T211,"Overdue","Pending"),IF(F211&gt;T211,"Deposited late","Deposited"))))</f>
        <v/>
      </c>
      <c r="X211" s="31" t="str">
        <f aca="false">IF(B211="","",IF(OR(ISNA(MATCH($B211,Deductees!$A$5:$A$304,0)),ISNA(MATCH($C211,'Section Master'!$A$5:$A$29,0)),E211=""),1,0))</f>
        <v/>
      </c>
    </row>
    <row r="212" customFormat="false" ht="15" hidden="false" customHeight="true" outlineLevel="0" collapsed="false">
      <c r="A212" s="32"/>
      <c r="B212" s="17"/>
      <c r="C212" s="17"/>
      <c r="D212" s="17"/>
      <c r="E212" s="33"/>
      <c r="F212" s="32"/>
      <c r="G212" s="17"/>
      <c r="H212" s="24" t="str">
        <f aca="false">IF($B212="","",IFERROR(INDEX(Deductees!$B$5:$B$304,MATCH($B212,Deductees!$A$5:$A$304,0))&amp;"",""))</f>
        <v/>
      </c>
      <c r="I212" s="24" t="str">
        <f aca="false">IF($B212="","",IFERROR(INDEX(Deductees!$C$5:$C$304,MATCH($B212,Deductees!$A$5:$A$304,0)),"Not in master"))</f>
        <v/>
      </c>
      <c r="J212" s="24" t="str">
        <f aca="false">IF($B212="","",IFERROR(INDEX(Deductees!$D$5:$D$304,MATCH($B212,Deductees!$A$5:$A$304,0)),"-"))</f>
        <v/>
      </c>
      <c r="K212" s="24" t="str">
        <f aca="false">IF($C212="","",IFERROR(INDEX('Section Master'!$C$5:$C$29,MATCH($C212,'Section Master'!$A$5:$A$29,0))&amp;" / "&amp;INDEX('Section Master'!$D$5:$D$29,MATCH($C212,'Section Master'!$A$5:$A$29,0)),"Code not found"))</f>
        <v/>
      </c>
      <c r="L212" s="25" t="str">
        <f aca="false">IF(OR($B212="",$C212="",$E212=""),"",IFERROR(IF(I212&lt;&gt;"Valid",MAX(INDEX('Section Master'!$F$5:$F$29,MATCH($C212,'Section Master'!$A$5:$A$29,0)),INDEX('Section Master'!$G$5:$G$29,MATCH($C212,'Section Master'!$A$5:$A$29,0))),IF(J212="Individual/HUF",INDEX('Section Master'!$E$5:$E$29,MATCH($C212,'Section Master'!$A$5:$A$29,0)),INDEX('Section Master'!$F$5:$F$29,MATCH($C212,'Section Master'!$A$5:$A$29,0)))),0))</f>
        <v/>
      </c>
      <c r="M212" s="26" t="str">
        <f aca="false">IF(A212="","",IF(MONTH(A212)&gt;=4,YEAR(A212),YEAR(A212)-1))</f>
        <v/>
      </c>
      <c r="N212" s="21" t="str">
        <f aca="false">IF(A212="","","Q"&amp;CHOOSE(MONTH(A212),4,4,4,1,1,1,2,2,2,3,3,3))</f>
        <v/>
      </c>
      <c r="O212" s="27" t="str">
        <f aca="false">IF(OR($B212="",$C212="",$E212=""),"",SUMIFS($E$6:E212,$B$6:B212,B212,$C$6:C212,C212,$M$6:M212,M212))</f>
        <v/>
      </c>
      <c r="P212" s="27" t="str">
        <f aca="false">IF(OR($B212="",$C212="",$E212=""),"",SUMIFS($Q$6:Q211,$B$6:B211,B212,$C$6:C211,C212,$M$6:M211,M212))</f>
        <v/>
      </c>
      <c r="Q212" s="27" t="str">
        <f aca="false">IF(OR($B212="",$C212="",$E212=""),"",IFERROR(CHOOSE(MATCH(INDEX('Section Master'!$H$5:$H$29,MATCH($C212,'Section Master'!$A$5:$A$29,0)),{"Single+Aggregate","Aggregate","Per payment","Excess over","None"},0),IF(O212&gt;INDEX('Section Master'!$J$5:$J$29,MATCH($C212,'Section Master'!$A$5:$A$29,0)),O212-P212,IF(E212&gt;INDEX('Section Master'!$I$5:$I$29,MATCH($C212,'Section Master'!$A$5:$A$29,0)),E212,0)),IF(O212&gt;INDEX('Section Master'!$J$5:$J$29,MATCH($C212,'Section Master'!$A$5:$A$29,0)),O212-P212,0),IF(E212&gt;INDEX('Section Master'!$I$5:$I$29,MATCH($C212,'Section Master'!$A$5:$A$29,0)),E212,0),MAX(0,O212-INDEX('Section Master'!$J$5:$J$29,MATCH($C212,'Section Master'!$A$5:$A$29,0)))-P212,E212),0))</f>
        <v/>
      </c>
      <c r="R212" s="28" t="str">
        <f aca="false">IF(Q212="","",ROUND(Q212*L212,0))</f>
        <v/>
      </c>
      <c r="T212" s="29" t="str">
        <f aca="false">IF(A212="","",IF(MONTH(A212)=3,DATE(YEAR(A212),4,30),DATE(YEAR(A212),MONTH(A212)+1,7)))</f>
        <v/>
      </c>
      <c r="U212" s="26" t="str">
        <f aca="false">IF(OR(R212="",F212=""),"",IF(R212=0,0,IF(F212&gt;T212,(YEAR(F212)-YEAR(A212))*12+MONTH(F212)-MONTH(A212)+1,0)))</f>
        <v/>
      </c>
      <c r="V212" s="30" t="str">
        <f aca="false">IF(U212="","",ROUND(R212*Summary!$C$7*U212,0))</f>
        <v/>
      </c>
      <c r="W212" s="21" t="str">
        <f aca="false">IF(OR($B212="",$C212="",$E212=""),"",IF(R212=0,"No TDS yet",IF(F212="",IF(Summary!$C$6&gt;T212,"Overdue","Pending"),IF(F212&gt;T212,"Deposited late","Deposited"))))</f>
        <v/>
      </c>
      <c r="X212" s="31" t="str">
        <f aca="false">IF(B212="","",IF(OR(ISNA(MATCH($B212,Deductees!$A$5:$A$304,0)),ISNA(MATCH($C212,'Section Master'!$A$5:$A$29,0)),E212=""),1,0))</f>
        <v/>
      </c>
    </row>
    <row r="213" customFormat="false" ht="15" hidden="false" customHeight="true" outlineLevel="0" collapsed="false">
      <c r="A213" s="32"/>
      <c r="B213" s="17"/>
      <c r="C213" s="17"/>
      <c r="D213" s="17"/>
      <c r="E213" s="33"/>
      <c r="F213" s="32"/>
      <c r="G213" s="17"/>
      <c r="H213" s="24" t="str">
        <f aca="false">IF($B213="","",IFERROR(INDEX(Deductees!$B$5:$B$304,MATCH($B213,Deductees!$A$5:$A$304,0))&amp;"",""))</f>
        <v/>
      </c>
      <c r="I213" s="24" t="str">
        <f aca="false">IF($B213="","",IFERROR(INDEX(Deductees!$C$5:$C$304,MATCH($B213,Deductees!$A$5:$A$304,0)),"Not in master"))</f>
        <v/>
      </c>
      <c r="J213" s="24" t="str">
        <f aca="false">IF($B213="","",IFERROR(INDEX(Deductees!$D$5:$D$304,MATCH($B213,Deductees!$A$5:$A$304,0)),"-"))</f>
        <v/>
      </c>
      <c r="K213" s="24" t="str">
        <f aca="false">IF($C213="","",IFERROR(INDEX('Section Master'!$C$5:$C$29,MATCH($C213,'Section Master'!$A$5:$A$29,0))&amp;" / "&amp;INDEX('Section Master'!$D$5:$D$29,MATCH($C213,'Section Master'!$A$5:$A$29,0)),"Code not found"))</f>
        <v/>
      </c>
      <c r="L213" s="25" t="str">
        <f aca="false">IF(OR($B213="",$C213="",$E213=""),"",IFERROR(IF(I213&lt;&gt;"Valid",MAX(INDEX('Section Master'!$F$5:$F$29,MATCH($C213,'Section Master'!$A$5:$A$29,0)),INDEX('Section Master'!$G$5:$G$29,MATCH($C213,'Section Master'!$A$5:$A$29,0))),IF(J213="Individual/HUF",INDEX('Section Master'!$E$5:$E$29,MATCH($C213,'Section Master'!$A$5:$A$29,0)),INDEX('Section Master'!$F$5:$F$29,MATCH($C213,'Section Master'!$A$5:$A$29,0)))),0))</f>
        <v/>
      </c>
      <c r="M213" s="26" t="str">
        <f aca="false">IF(A213="","",IF(MONTH(A213)&gt;=4,YEAR(A213),YEAR(A213)-1))</f>
        <v/>
      </c>
      <c r="N213" s="21" t="str">
        <f aca="false">IF(A213="","","Q"&amp;CHOOSE(MONTH(A213),4,4,4,1,1,1,2,2,2,3,3,3))</f>
        <v/>
      </c>
      <c r="O213" s="27" t="str">
        <f aca="false">IF(OR($B213="",$C213="",$E213=""),"",SUMIFS($E$6:E213,$B$6:B213,B213,$C$6:C213,C213,$M$6:M213,M213))</f>
        <v/>
      </c>
      <c r="P213" s="27" t="str">
        <f aca="false">IF(OR($B213="",$C213="",$E213=""),"",SUMIFS($Q$6:Q212,$B$6:B212,B213,$C$6:C212,C213,$M$6:M212,M213))</f>
        <v/>
      </c>
      <c r="Q213" s="27" t="str">
        <f aca="false">IF(OR($B213="",$C213="",$E213=""),"",IFERROR(CHOOSE(MATCH(INDEX('Section Master'!$H$5:$H$29,MATCH($C213,'Section Master'!$A$5:$A$29,0)),{"Single+Aggregate","Aggregate","Per payment","Excess over","None"},0),IF(O213&gt;INDEX('Section Master'!$J$5:$J$29,MATCH($C213,'Section Master'!$A$5:$A$29,0)),O213-P213,IF(E213&gt;INDEX('Section Master'!$I$5:$I$29,MATCH($C213,'Section Master'!$A$5:$A$29,0)),E213,0)),IF(O213&gt;INDEX('Section Master'!$J$5:$J$29,MATCH($C213,'Section Master'!$A$5:$A$29,0)),O213-P213,0),IF(E213&gt;INDEX('Section Master'!$I$5:$I$29,MATCH($C213,'Section Master'!$A$5:$A$29,0)),E213,0),MAX(0,O213-INDEX('Section Master'!$J$5:$J$29,MATCH($C213,'Section Master'!$A$5:$A$29,0)))-P213,E213),0))</f>
        <v/>
      </c>
      <c r="R213" s="28" t="str">
        <f aca="false">IF(Q213="","",ROUND(Q213*L213,0))</f>
        <v/>
      </c>
      <c r="T213" s="29" t="str">
        <f aca="false">IF(A213="","",IF(MONTH(A213)=3,DATE(YEAR(A213),4,30),DATE(YEAR(A213),MONTH(A213)+1,7)))</f>
        <v/>
      </c>
      <c r="U213" s="26" t="str">
        <f aca="false">IF(OR(R213="",F213=""),"",IF(R213=0,0,IF(F213&gt;T213,(YEAR(F213)-YEAR(A213))*12+MONTH(F213)-MONTH(A213)+1,0)))</f>
        <v/>
      </c>
      <c r="V213" s="30" t="str">
        <f aca="false">IF(U213="","",ROUND(R213*Summary!$C$7*U213,0))</f>
        <v/>
      </c>
      <c r="W213" s="21" t="str">
        <f aca="false">IF(OR($B213="",$C213="",$E213=""),"",IF(R213=0,"No TDS yet",IF(F213="",IF(Summary!$C$6&gt;T213,"Overdue","Pending"),IF(F213&gt;T213,"Deposited late","Deposited"))))</f>
        <v/>
      </c>
      <c r="X213" s="31" t="str">
        <f aca="false">IF(B213="","",IF(OR(ISNA(MATCH($B213,Deductees!$A$5:$A$304,0)),ISNA(MATCH($C213,'Section Master'!$A$5:$A$29,0)),E213=""),1,0))</f>
        <v/>
      </c>
    </row>
    <row r="214" customFormat="false" ht="15" hidden="false" customHeight="true" outlineLevel="0" collapsed="false">
      <c r="A214" s="32"/>
      <c r="B214" s="17"/>
      <c r="C214" s="17"/>
      <c r="D214" s="17"/>
      <c r="E214" s="33"/>
      <c r="F214" s="32"/>
      <c r="G214" s="17"/>
      <c r="H214" s="24" t="str">
        <f aca="false">IF($B214="","",IFERROR(INDEX(Deductees!$B$5:$B$304,MATCH($B214,Deductees!$A$5:$A$304,0))&amp;"",""))</f>
        <v/>
      </c>
      <c r="I214" s="24" t="str">
        <f aca="false">IF($B214="","",IFERROR(INDEX(Deductees!$C$5:$C$304,MATCH($B214,Deductees!$A$5:$A$304,0)),"Not in master"))</f>
        <v/>
      </c>
      <c r="J214" s="24" t="str">
        <f aca="false">IF($B214="","",IFERROR(INDEX(Deductees!$D$5:$D$304,MATCH($B214,Deductees!$A$5:$A$304,0)),"-"))</f>
        <v/>
      </c>
      <c r="K214" s="24" t="str">
        <f aca="false">IF($C214="","",IFERROR(INDEX('Section Master'!$C$5:$C$29,MATCH($C214,'Section Master'!$A$5:$A$29,0))&amp;" / "&amp;INDEX('Section Master'!$D$5:$D$29,MATCH($C214,'Section Master'!$A$5:$A$29,0)),"Code not found"))</f>
        <v/>
      </c>
      <c r="L214" s="25" t="str">
        <f aca="false">IF(OR($B214="",$C214="",$E214=""),"",IFERROR(IF(I214&lt;&gt;"Valid",MAX(INDEX('Section Master'!$F$5:$F$29,MATCH($C214,'Section Master'!$A$5:$A$29,0)),INDEX('Section Master'!$G$5:$G$29,MATCH($C214,'Section Master'!$A$5:$A$29,0))),IF(J214="Individual/HUF",INDEX('Section Master'!$E$5:$E$29,MATCH($C214,'Section Master'!$A$5:$A$29,0)),INDEX('Section Master'!$F$5:$F$29,MATCH($C214,'Section Master'!$A$5:$A$29,0)))),0))</f>
        <v/>
      </c>
      <c r="M214" s="26" t="str">
        <f aca="false">IF(A214="","",IF(MONTH(A214)&gt;=4,YEAR(A214),YEAR(A214)-1))</f>
        <v/>
      </c>
      <c r="N214" s="21" t="str">
        <f aca="false">IF(A214="","","Q"&amp;CHOOSE(MONTH(A214),4,4,4,1,1,1,2,2,2,3,3,3))</f>
        <v/>
      </c>
      <c r="O214" s="27" t="str">
        <f aca="false">IF(OR($B214="",$C214="",$E214=""),"",SUMIFS($E$6:E214,$B$6:B214,B214,$C$6:C214,C214,$M$6:M214,M214))</f>
        <v/>
      </c>
      <c r="P214" s="27" t="str">
        <f aca="false">IF(OR($B214="",$C214="",$E214=""),"",SUMIFS($Q$6:Q213,$B$6:B213,B214,$C$6:C213,C214,$M$6:M213,M214))</f>
        <v/>
      </c>
      <c r="Q214" s="27" t="str">
        <f aca="false">IF(OR($B214="",$C214="",$E214=""),"",IFERROR(CHOOSE(MATCH(INDEX('Section Master'!$H$5:$H$29,MATCH($C214,'Section Master'!$A$5:$A$29,0)),{"Single+Aggregate","Aggregate","Per payment","Excess over","None"},0),IF(O214&gt;INDEX('Section Master'!$J$5:$J$29,MATCH($C214,'Section Master'!$A$5:$A$29,0)),O214-P214,IF(E214&gt;INDEX('Section Master'!$I$5:$I$29,MATCH($C214,'Section Master'!$A$5:$A$29,0)),E214,0)),IF(O214&gt;INDEX('Section Master'!$J$5:$J$29,MATCH($C214,'Section Master'!$A$5:$A$29,0)),O214-P214,0),IF(E214&gt;INDEX('Section Master'!$I$5:$I$29,MATCH($C214,'Section Master'!$A$5:$A$29,0)),E214,0),MAX(0,O214-INDEX('Section Master'!$J$5:$J$29,MATCH($C214,'Section Master'!$A$5:$A$29,0)))-P214,E214),0))</f>
        <v/>
      </c>
      <c r="R214" s="28" t="str">
        <f aca="false">IF(Q214="","",ROUND(Q214*L214,0))</f>
        <v/>
      </c>
      <c r="T214" s="29" t="str">
        <f aca="false">IF(A214="","",IF(MONTH(A214)=3,DATE(YEAR(A214),4,30),DATE(YEAR(A214),MONTH(A214)+1,7)))</f>
        <v/>
      </c>
      <c r="U214" s="26" t="str">
        <f aca="false">IF(OR(R214="",F214=""),"",IF(R214=0,0,IF(F214&gt;T214,(YEAR(F214)-YEAR(A214))*12+MONTH(F214)-MONTH(A214)+1,0)))</f>
        <v/>
      </c>
      <c r="V214" s="30" t="str">
        <f aca="false">IF(U214="","",ROUND(R214*Summary!$C$7*U214,0))</f>
        <v/>
      </c>
      <c r="W214" s="21" t="str">
        <f aca="false">IF(OR($B214="",$C214="",$E214=""),"",IF(R214=0,"No TDS yet",IF(F214="",IF(Summary!$C$6&gt;T214,"Overdue","Pending"),IF(F214&gt;T214,"Deposited late","Deposited"))))</f>
        <v/>
      </c>
      <c r="X214" s="31" t="str">
        <f aca="false">IF(B214="","",IF(OR(ISNA(MATCH($B214,Deductees!$A$5:$A$304,0)),ISNA(MATCH($C214,'Section Master'!$A$5:$A$29,0)),E214=""),1,0))</f>
        <v/>
      </c>
    </row>
    <row r="215" customFormat="false" ht="15" hidden="false" customHeight="true" outlineLevel="0" collapsed="false">
      <c r="A215" s="32"/>
      <c r="B215" s="17"/>
      <c r="C215" s="17"/>
      <c r="D215" s="17"/>
      <c r="E215" s="33"/>
      <c r="F215" s="32"/>
      <c r="G215" s="17"/>
      <c r="H215" s="24" t="str">
        <f aca="false">IF($B215="","",IFERROR(INDEX(Deductees!$B$5:$B$304,MATCH($B215,Deductees!$A$5:$A$304,0))&amp;"",""))</f>
        <v/>
      </c>
      <c r="I215" s="24" t="str">
        <f aca="false">IF($B215="","",IFERROR(INDEX(Deductees!$C$5:$C$304,MATCH($B215,Deductees!$A$5:$A$304,0)),"Not in master"))</f>
        <v/>
      </c>
      <c r="J215" s="24" t="str">
        <f aca="false">IF($B215="","",IFERROR(INDEX(Deductees!$D$5:$D$304,MATCH($B215,Deductees!$A$5:$A$304,0)),"-"))</f>
        <v/>
      </c>
      <c r="K215" s="24" t="str">
        <f aca="false">IF($C215="","",IFERROR(INDEX('Section Master'!$C$5:$C$29,MATCH($C215,'Section Master'!$A$5:$A$29,0))&amp;" / "&amp;INDEX('Section Master'!$D$5:$D$29,MATCH($C215,'Section Master'!$A$5:$A$29,0)),"Code not found"))</f>
        <v/>
      </c>
      <c r="L215" s="25" t="str">
        <f aca="false">IF(OR($B215="",$C215="",$E215=""),"",IFERROR(IF(I215&lt;&gt;"Valid",MAX(INDEX('Section Master'!$F$5:$F$29,MATCH($C215,'Section Master'!$A$5:$A$29,0)),INDEX('Section Master'!$G$5:$G$29,MATCH($C215,'Section Master'!$A$5:$A$29,0))),IF(J215="Individual/HUF",INDEX('Section Master'!$E$5:$E$29,MATCH($C215,'Section Master'!$A$5:$A$29,0)),INDEX('Section Master'!$F$5:$F$29,MATCH($C215,'Section Master'!$A$5:$A$29,0)))),0))</f>
        <v/>
      </c>
      <c r="M215" s="26" t="str">
        <f aca="false">IF(A215="","",IF(MONTH(A215)&gt;=4,YEAR(A215),YEAR(A215)-1))</f>
        <v/>
      </c>
      <c r="N215" s="21" t="str">
        <f aca="false">IF(A215="","","Q"&amp;CHOOSE(MONTH(A215),4,4,4,1,1,1,2,2,2,3,3,3))</f>
        <v/>
      </c>
      <c r="O215" s="27" t="str">
        <f aca="false">IF(OR($B215="",$C215="",$E215=""),"",SUMIFS($E$6:E215,$B$6:B215,B215,$C$6:C215,C215,$M$6:M215,M215))</f>
        <v/>
      </c>
      <c r="P215" s="27" t="str">
        <f aca="false">IF(OR($B215="",$C215="",$E215=""),"",SUMIFS($Q$6:Q214,$B$6:B214,B215,$C$6:C214,C215,$M$6:M214,M215))</f>
        <v/>
      </c>
      <c r="Q215" s="27" t="str">
        <f aca="false">IF(OR($B215="",$C215="",$E215=""),"",IFERROR(CHOOSE(MATCH(INDEX('Section Master'!$H$5:$H$29,MATCH($C215,'Section Master'!$A$5:$A$29,0)),{"Single+Aggregate","Aggregate","Per payment","Excess over","None"},0),IF(O215&gt;INDEX('Section Master'!$J$5:$J$29,MATCH($C215,'Section Master'!$A$5:$A$29,0)),O215-P215,IF(E215&gt;INDEX('Section Master'!$I$5:$I$29,MATCH($C215,'Section Master'!$A$5:$A$29,0)),E215,0)),IF(O215&gt;INDEX('Section Master'!$J$5:$J$29,MATCH($C215,'Section Master'!$A$5:$A$29,0)),O215-P215,0),IF(E215&gt;INDEX('Section Master'!$I$5:$I$29,MATCH($C215,'Section Master'!$A$5:$A$29,0)),E215,0),MAX(0,O215-INDEX('Section Master'!$J$5:$J$29,MATCH($C215,'Section Master'!$A$5:$A$29,0)))-P215,E215),0))</f>
        <v/>
      </c>
      <c r="R215" s="28" t="str">
        <f aca="false">IF(Q215="","",ROUND(Q215*L215,0))</f>
        <v/>
      </c>
      <c r="T215" s="29" t="str">
        <f aca="false">IF(A215="","",IF(MONTH(A215)=3,DATE(YEAR(A215),4,30),DATE(YEAR(A215),MONTH(A215)+1,7)))</f>
        <v/>
      </c>
      <c r="U215" s="26" t="str">
        <f aca="false">IF(OR(R215="",F215=""),"",IF(R215=0,0,IF(F215&gt;T215,(YEAR(F215)-YEAR(A215))*12+MONTH(F215)-MONTH(A215)+1,0)))</f>
        <v/>
      </c>
      <c r="V215" s="30" t="str">
        <f aca="false">IF(U215="","",ROUND(R215*Summary!$C$7*U215,0))</f>
        <v/>
      </c>
      <c r="W215" s="21" t="str">
        <f aca="false">IF(OR($B215="",$C215="",$E215=""),"",IF(R215=0,"No TDS yet",IF(F215="",IF(Summary!$C$6&gt;T215,"Overdue","Pending"),IF(F215&gt;T215,"Deposited late","Deposited"))))</f>
        <v/>
      </c>
      <c r="X215" s="31" t="str">
        <f aca="false">IF(B215="","",IF(OR(ISNA(MATCH($B215,Deductees!$A$5:$A$304,0)),ISNA(MATCH($C215,'Section Master'!$A$5:$A$29,0)),E215=""),1,0))</f>
        <v/>
      </c>
    </row>
    <row r="216" customFormat="false" ht="15" hidden="false" customHeight="true" outlineLevel="0" collapsed="false">
      <c r="A216" s="32"/>
      <c r="B216" s="17"/>
      <c r="C216" s="17"/>
      <c r="D216" s="17"/>
      <c r="E216" s="33"/>
      <c r="F216" s="32"/>
      <c r="G216" s="17"/>
      <c r="H216" s="24" t="str">
        <f aca="false">IF($B216="","",IFERROR(INDEX(Deductees!$B$5:$B$304,MATCH($B216,Deductees!$A$5:$A$304,0))&amp;"",""))</f>
        <v/>
      </c>
      <c r="I216" s="24" t="str">
        <f aca="false">IF($B216="","",IFERROR(INDEX(Deductees!$C$5:$C$304,MATCH($B216,Deductees!$A$5:$A$304,0)),"Not in master"))</f>
        <v/>
      </c>
      <c r="J216" s="24" t="str">
        <f aca="false">IF($B216="","",IFERROR(INDEX(Deductees!$D$5:$D$304,MATCH($B216,Deductees!$A$5:$A$304,0)),"-"))</f>
        <v/>
      </c>
      <c r="K216" s="24" t="str">
        <f aca="false">IF($C216="","",IFERROR(INDEX('Section Master'!$C$5:$C$29,MATCH($C216,'Section Master'!$A$5:$A$29,0))&amp;" / "&amp;INDEX('Section Master'!$D$5:$D$29,MATCH($C216,'Section Master'!$A$5:$A$29,0)),"Code not found"))</f>
        <v/>
      </c>
      <c r="L216" s="25" t="str">
        <f aca="false">IF(OR($B216="",$C216="",$E216=""),"",IFERROR(IF(I216&lt;&gt;"Valid",MAX(INDEX('Section Master'!$F$5:$F$29,MATCH($C216,'Section Master'!$A$5:$A$29,0)),INDEX('Section Master'!$G$5:$G$29,MATCH($C216,'Section Master'!$A$5:$A$29,0))),IF(J216="Individual/HUF",INDEX('Section Master'!$E$5:$E$29,MATCH($C216,'Section Master'!$A$5:$A$29,0)),INDEX('Section Master'!$F$5:$F$29,MATCH($C216,'Section Master'!$A$5:$A$29,0)))),0))</f>
        <v/>
      </c>
      <c r="M216" s="26" t="str">
        <f aca="false">IF(A216="","",IF(MONTH(A216)&gt;=4,YEAR(A216),YEAR(A216)-1))</f>
        <v/>
      </c>
      <c r="N216" s="21" t="str">
        <f aca="false">IF(A216="","","Q"&amp;CHOOSE(MONTH(A216),4,4,4,1,1,1,2,2,2,3,3,3))</f>
        <v/>
      </c>
      <c r="O216" s="27" t="str">
        <f aca="false">IF(OR($B216="",$C216="",$E216=""),"",SUMIFS($E$6:E216,$B$6:B216,B216,$C$6:C216,C216,$M$6:M216,M216))</f>
        <v/>
      </c>
      <c r="P216" s="27" t="str">
        <f aca="false">IF(OR($B216="",$C216="",$E216=""),"",SUMIFS($Q$6:Q215,$B$6:B215,B216,$C$6:C215,C216,$M$6:M215,M216))</f>
        <v/>
      </c>
      <c r="Q216" s="27" t="str">
        <f aca="false">IF(OR($B216="",$C216="",$E216=""),"",IFERROR(CHOOSE(MATCH(INDEX('Section Master'!$H$5:$H$29,MATCH($C216,'Section Master'!$A$5:$A$29,0)),{"Single+Aggregate","Aggregate","Per payment","Excess over","None"},0),IF(O216&gt;INDEX('Section Master'!$J$5:$J$29,MATCH($C216,'Section Master'!$A$5:$A$29,0)),O216-P216,IF(E216&gt;INDEX('Section Master'!$I$5:$I$29,MATCH($C216,'Section Master'!$A$5:$A$29,0)),E216,0)),IF(O216&gt;INDEX('Section Master'!$J$5:$J$29,MATCH($C216,'Section Master'!$A$5:$A$29,0)),O216-P216,0),IF(E216&gt;INDEX('Section Master'!$I$5:$I$29,MATCH($C216,'Section Master'!$A$5:$A$29,0)),E216,0),MAX(0,O216-INDEX('Section Master'!$J$5:$J$29,MATCH($C216,'Section Master'!$A$5:$A$29,0)))-P216,E216),0))</f>
        <v/>
      </c>
      <c r="R216" s="28" t="str">
        <f aca="false">IF(Q216="","",ROUND(Q216*L216,0))</f>
        <v/>
      </c>
      <c r="T216" s="29" t="str">
        <f aca="false">IF(A216="","",IF(MONTH(A216)=3,DATE(YEAR(A216),4,30),DATE(YEAR(A216),MONTH(A216)+1,7)))</f>
        <v/>
      </c>
      <c r="U216" s="26" t="str">
        <f aca="false">IF(OR(R216="",F216=""),"",IF(R216=0,0,IF(F216&gt;T216,(YEAR(F216)-YEAR(A216))*12+MONTH(F216)-MONTH(A216)+1,0)))</f>
        <v/>
      </c>
      <c r="V216" s="30" t="str">
        <f aca="false">IF(U216="","",ROUND(R216*Summary!$C$7*U216,0))</f>
        <v/>
      </c>
      <c r="W216" s="21" t="str">
        <f aca="false">IF(OR($B216="",$C216="",$E216=""),"",IF(R216=0,"No TDS yet",IF(F216="",IF(Summary!$C$6&gt;T216,"Overdue","Pending"),IF(F216&gt;T216,"Deposited late","Deposited"))))</f>
        <v/>
      </c>
      <c r="X216" s="31" t="str">
        <f aca="false">IF(B216="","",IF(OR(ISNA(MATCH($B216,Deductees!$A$5:$A$304,0)),ISNA(MATCH($C216,'Section Master'!$A$5:$A$29,0)),E216=""),1,0))</f>
        <v/>
      </c>
    </row>
    <row r="217" customFormat="false" ht="15" hidden="false" customHeight="true" outlineLevel="0" collapsed="false">
      <c r="A217" s="32"/>
      <c r="B217" s="17"/>
      <c r="C217" s="17"/>
      <c r="D217" s="17"/>
      <c r="E217" s="33"/>
      <c r="F217" s="32"/>
      <c r="G217" s="17"/>
      <c r="H217" s="24" t="str">
        <f aca="false">IF($B217="","",IFERROR(INDEX(Deductees!$B$5:$B$304,MATCH($B217,Deductees!$A$5:$A$304,0))&amp;"",""))</f>
        <v/>
      </c>
      <c r="I217" s="24" t="str">
        <f aca="false">IF($B217="","",IFERROR(INDEX(Deductees!$C$5:$C$304,MATCH($B217,Deductees!$A$5:$A$304,0)),"Not in master"))</f>
        <v/>
      </c>
      <c r="J217" s="24" t="str">
        <f aca="false">IF($B217="","",IFERROR(INDEX(Deductees!$D$5:$D$304,MATCH($B217,Deductees!$A$5:$A$304,0)),"-"))</f>
        <v/>
      </c>
      <c r="K217" s="24" t="str">
        <f aca="false">IF($C217="","",IFERROR(INDEX('Section Master'!$C$5:$C$29,MATCH($C217,'Section Master'!$A$5:$A$29,0))&amp;" / "&amp;INDEX('Section Master'!$D$5:$D$29,MATCH($C217,'Section Master'!$A$5:$A$29,0)),"Code not found"))</f>
        <v/>
      </c>
      <c r="L217" s="25" t="str">
        <f aca="false">IF(OR($B217="",$C217="",$E217=""),"",IFERROR(IF(I217&lt;&gt;"Valid",MAX(INDEX('Section Master'!$F$5:$F$29,MATCH($C217,'Section Master'!$A$5:$A$29,0)),INDEX('Section Master'!$G$5:$G$29,MATCH($C217,'Section Master'!$A$5:$A$29,0))),IF(J217="Individual/HUF",INDEX('Section Master'!$E$5:$E$29,MATCH($C217,'Section Master'!$A$5:$A$29,0)),INDEX('Section Master'!$F$5:$F$29,MATCH($C217,'Section Master'!$A$5:$A$29,0)))),0))</f>
        <v/>
      </c>
      <c r="M217" s="26" t="str">
        <f aca="false">IF(A217="","",IF(MONTH(A217)&gt;=4,YEAR(A217),YEAR(A217)-1))</f>
        <v/>
      </c>
      <c r="N217" s="21" t="str">
        <f aca="false">IF(A217="","","Q"&amp;CHOOSE(MONTH(A217),4,4,4,1,1,1,2,2,2,3,3,3))</f>
        <v/>
      </c>
      <c r="O217" s="27" t="str">
        <f aca="false">IF(OR($B217="",$C217="",$E217=""),"",SUMIFS($E$6:E217,$B$6:B217,B217,$C$6:C217,C217,$M$6:M217,M217))</f>
        <v/>
      </c>
      <c r="P217" s="27" t="str">
        <f aca="false">IF(OR($B217="",$C217="",$E217=""),"",SUMIFS($Q$6:Q216,$B$6:B216,B217,$C$6:C216,C217,$M$6:M216,M217))</f>
        <v/>
      </c>
      <c r="Q217" s="27" t="str">
        <f aca="false">IF(OR($B217="",$C217="",$E217=""),"",IFERROR(CHOOSE(MATCH(INDEX('Section Master'!$H$5:$H$29,MATCH($C217,'Section Master'!$A$5:$A$29,0)),{"Single+Aggregate","Aggregate","Per payment","Excess over","None"},0),IF(O217&gt;INDEX('Section Master'!$J$5:$J$29,MATCH($C217,'Section Master'!$A$5:$A$29,0)),O217-P217,IF(E217&gt;INDEX('Section Master'!$I$5:$I$29,MATCH($C217,'Section Master'!$A$5:$A$29,0)),E217,0)),IF(O217&gt;INDEX('Section Master'!$J$5:$J$29,MATCH($C217,'Section Master'!$A$5:$A$29,0)),O217-P217,0),IF(E217&gt;INDEX('Section Master'!$I$5:$I$29,MATCH($C217,'Section Master'!$A$5:$A$29,0)),E217,0),MAX(0,O217-INDEX('Section Master'!$J$5:$J$29,MATCH($C217,'Section Master'!$A$5:$A$29,0)))-P217,E217),0))</f>
        <v/>
      </c>
      <c r="R217" s="28" t="str">
        <f aca="false">IF(Q217="","",ROUND(Q217*L217,0))</f>
        <v/>
      </c>
      <c r="T217" s="29" t="str">
        <f aca="false">IF(A217="","",IF(MONTH(A217)=3,DATE(YEAR(A217),4,30),DATE(YEAR(A217),MONTH(A217)+1,7)))</f>
        <v/>
      </c>
      <c r="U217" s="26" t="str">
        <f aca="false">IF(OR(R217="",F217=""),"",IF(R217=0,0,IF(F217&gt;T217,(YEAR(F217)-YEAR(A217))*12+MONTH(F217)-MONTH(A217)+1,0)))</f>
        <v/>
      </c>
      <c r="V217" s="30" t="str">
        <f aca="false">IF(U217="","",ROUND(R217*Summary!$C$7*U217,0))</f>
        <v/>
      </c>
      <c r="W217" s="21" t="str">
        <f aca="false">IF(OR($B217="",$C217="",$E217=""),"",IF(R217=0,"No TDS yet",IF(F217="",IF(Summary!$C$6&gt;T217,"Overdue","Pending"),IF(F217&gt;T217,"Deposited late","Deposited"))))</f>
        <v/>
      </c>
      <c r="X217" s="31" t="str">
        <f aca="false">IF(B217="","",IF(OR(ISNA(MATCH($B217,Deductees!$A$5:$A$304,0)),ISNA(MATCH($C217,'Section Master'!$A$5:$A$29,0)),E217=""),1,0))</f>
        <v/>
      </c>
    </row>
    <row r="218" customFormat="false" ht="15" hidden="false" customHeight="true" outlineLevel="0" collapsed="false">
      <c r="A218" s="32"/>
      <c r="B218" s="17"/>
      <c r="C218" s="17"/>
      <c r="D218" s="17"/>
      <c r="E218" s="33"/>
      <c r="F218" s="32"/>
      <c r="G218" s="17"/>
      <c r="H218" s="24" t="str">
        <f aca="false">IF($B218="","",IFERROR(INDEX(Deductees!$B$5:$B$304,MATCH($B218,Deductees!$A$5:$A$304,0))&amp;"",""))</f>
        <v/>
      </c>
      <c r="I218" s="24" t="str">
        <f aca="false">IF($B218="","",IFERROR(INDEX(Deductees!$C$5:$C$304,MATCH($B218,Deductees!$A$5:$A$304,0)),"Not in master"))</f>
        <v/>
      </c>
      <c r="J218" s="24" t="str">
        <f aca="false">IF($B218="","",IFERROR(INDEX(Deductees!$D$5:$D$304,MATCH($B218,Deductees!$A$5:$A$304,0)),"-"))</f>
        <v/>
      </c>
      <c r="K218" s="24" t="str">
        <f aca="false">IF($C218="","",IFERROR(INDEX('Section Master'!$C$5:$C$29,MATCH($C218,'Section Master'!$A$5:$A$29,0))&amp;" / "&amp;INDEX('Section Master'!$D$5:$D$29,MATCH($C218,'Section Master'!$A$5:$A$29,0)),"Code not found"))</f>
        <v/>
      </c>
      <c r="L218" s="25" t="str">
        <f aca="false">IF(OR($B218="",$C218="",$E218=""),"",IFERROR(IF(I218&lt;&gt;"Valid",MAX(INDEX('Section Master'!$F$5:$F$29,MATCH($C218,'Section Master'!$A$5:$A$29,0)),INDEX('Section Master'!$G$5:$G$29,MATCH($C218,'Section Master'!$A$5:$A$29,0))),IF(J218="Individual/HUF",INDEX('Section Master'!$E$5:$E$29,MATCH($C218,'Section Master'!$A$5:$A$29,0)),INDEX('Section Master'!$F$5:$F$29,MATCH($C218,'Section Master'!$A$5:$A$29,0)))),0))</f>
        <v/>
      </c>
      <c r="M218" s="26" t="str">
        <f aca="false">IF(A218="","",IF(MONTH(A218)&gt;=4,YEAR(A218),YEAR(A218)-1))</f>
        <v/>
      </c>
      <c r="N218" s="21" t="str">
        <f aca="false">IF(A218="","","Q"&amp;CHOOSE(MONTH(A218),4,4,4,1,1,1,2,2,2,3,3,3))</f>
        <v/>
      </c>
      <c r="O218" s="27" t="str">
        <f aca="false">IF(OR($B218="",$C218="",$E218=""),"",SUMIFS($E$6:E218,$B$6:B218,B218,$C$6:C218,C218,$M$6:M218,M218))</f>
        <v/>
      </c>
      <c r="P218" s="27" t="str">
        <f aca="false">IF(OR($B218="",$C218="",$E218=""),"",SUMIFS($Q$6:Q217,$B$6:B217,B218,$C$6:C217,C218,$M$6:M217,M218))</f>
        <v/>
      </c>
      <c r="Q218" s="27" t="str">
        <f aca="false">IF(OR($B218="",$C218="",$E218=""),"",IFERROR(CHOOSE(MATCH(INDEX('Section Master'!$H$5:$H$29,MATCH($C218,'Section Master'!$A$5:$A$29,0)),{"Single+Aggregate","Aggregate","Per payment","Excess over","None"},0),IF(O218&gt;INDEX('Section Master'!$J$5:$J$29,MATCH($C218,'Section Master'!$A$5:$A$29,0)),O218-P218,IF(E218&gt;INDEX('Section Master'!$I$5:$I$29,MATCH($C218,'Section Master'!$A$5:$A$29,0)),E218,0)),IF(O218&gt;INDEX('Section Master'!$J$5:$J$29,MATCH($C218,'Section Master'!$A$5:$A$29,0)),O218-P218,0),IF(E218&gt;INDEX('Section Master'!$I$5:$I$29,MATCH($C218,'Section Master'!$A$5:$A$29,0)),E218,0),MAX(0,O218-INDEX('Section Master'!$J$5:$J$29,MATCH($C218,'Section Master'!$A$5:$A$29,0)))-P218,E218),0))</f>
        <v/>
      </c>
      <c r="R218" s="28" t="str">
        <f aca="false">IF(Q218="","",ROUND(Q218*L218,0))</f>
        <v/>
      </c>
      <c r="T218" s="29" t="str">
        <f aca="false">IF(A218="","",IF(MONTH(A218)=3,DATE(YEAR(A218),4,30),DATE(YEAR(A218),MONTH(A218)+1,7)))</f>
        <v/>
      </c>
      <c r="U218" s="26" t="str">
        <f aca="false">IF(OR(R218="",F218=""),"",IF(R218=0,0,IF(F218&gt;T218,(YEAR(F218)-YEAR(A218))*12+MONTH(F218)-MONTH(A218)+1,0)))</f>
        <v/>
      </c>
      <c r="V218" s="30" t="str">
        <f aca="false">IF(U218="","",ROUND(R218*Summary!$C$7*U218,0))</f>
        <v/>
      </c>
      <c r="W218" s="21" t="str">
        <f aca="false">IF(OR($B218="",$C218="",$E218=""),"",IF(R218=0,"No TDS yet",IF(F218="",IF(Summary!$C$6&gt;T218,"Overdue","Pending"),IF(F218&gt;T218,"Deposited late","Deposited"))))</f>
        <v/>
      </c>
      <c r="X218" s="31" t="str">
        <f aca="false">IF(B218="","",IF(OR(ISNA(MATCH($B218,Deductees!$A$5:$A$304,0)),ISNA(MATCH($C218,'Section Master'!$A$5:$A$29,0)),E218=""),1,0))</f>
        <v/>
      </c>
    </row>
    <row r="219" customFormat="false" ht="15" hidden="false" customHeight="true" outlineLevel="0" collapsed="false">
      <c r="A219" s="32"/>
      <c r="B219" s="17"/>
      <c r="C219" s="17"/>
      <c r="D219" s="17"/>
      <c r="E219" s="33"/>
      <c r="F219" s="32"/>
      <c r="G219" s="17"/>
      <c r="H219" s="24" t="str">
        <f aca="false">IF($B219="","",IFERROR(INDEX(Deductees!$B$5:$B$304,MATCH($B219,Deductees!$A$5:$A$304,0))&amp;"",""))</f>
        <v/>
      </c>
      <c r="I219" s="24" t="str">
        <f aca="false">IF($B219="","",IFERROR(INDEX(Deductees!$C$5:$C$304,MATCH($B219,Deductees!$A$5:$A$304,0)),"Not in master"))</f>
        <v/>
      </c>
      <c r="J219" s="24" t="str">
        <f aca="false">IF($B219="","",IFERROR(INDEX(Deductees!$D$5:$D$304,MATCH($B219,Deductees!$A$5:$A$304,0)),"-"))</f>
        <v/>
      </c>
      <c r="K219" s="24" t="str">
        <f aca="false">IF($C219="","",IFERROR(INDEX('Section Master'!$C$5:$C$29,MATCH($C219,'Section Master'!$A$5:$A$29,0))&amp;" / "&amp;INDEX('Section Master'!$D$5:$D$29,MATCH($C219,'Section Master'!$A$5:$A$29,0)),"Code not found"))</f>
        <v/>
      </c>
      <c r="L219" s="25" t="str">
        <f aca="false">IF(OR($B219="",$C219="",$E219=""),"",IFERROR(IF(I219&lt;&gt;"Valid",MAX(INDEX('Section Master'!$F$5:$F$29,MATCH($C219,'Section Master'!$A$5:$A$29,0)),INDEX('Section Master'!$G$5:$G$29,MATCH($C219,'Section Master'!$A$5:$A$29,0))),IF(J219="Individual/HUF",INDEX('Section Master'!$E$5:$E$29,MATCH($C219,'Section Master'!$A$5:$A$29,0)),INDEX('Section Master'!$F$5:$F$29,MATCH($C219,'Section Master'!$A$5:$A$29,0)))),0))</f>
        <v/>
      </c>
      <c r="M219" s="26" t="str">
        <f aca="false">IF(A219="","",IF(MONTH(A219)&gt;=4,YEAR(A219),YEAR(A219)-1))</f>
        <v/>
      </c>
      <c r="N219" s="21" t="str">
        <f aca="false">IF(A219="","","Q"&amp;CHOOSE(MONTH(A219),4,4,4,1,1,1,2,2,2,3,3,3))</f>
        <v/>
      </c>
      <c r="O219" s="27" t="str">
        <f aca="false">IF(OR($B219="",$C219="",$E219=""),"",SUMIFS($E$6:E219,$B$6:B219,B219,$C$6:C219,C219,$M$6:M219,M219))</f>
        <v/>
      </c>
      <c r="P219" s="27" t="str">
        <f aca="false">IF(OR($B219="",$C219="",$E219=""),"",SUMIFS($Q$6:Q218,$B$6:B218,B219,$C$6:C218,C219,$M$6:M218,M219))</f>
        <v/>
      </c>
      <c r="Q219" s="27" t="str">
        <f aca="false">IF(OR($B219="",$C219="",$E219=""),"",IFERROR(CHOOSE(MATCH(INDEX('Section Master'!$H$5:$H$29,MATCH($C219,'Section Master'!$A$5:$A$29,0)),{"Single+Aggregate","Aggregate","Per payment","Excess over","None"},0),IF(O219&gt;INDEX('Section Master'!$J$5:$J$29,MATCH($C219,'Section Master'!$A$5:$A$29,0)),O219-P219,IF(E219&gt;INDEX('Section Master'!$I$5:$I$29,MATCH($C219,'Section Master'!$A$5:$A$29,0)),E219,0)),IF(O219&gt;INDEX('Section Master'!$J$5:$J$29,MATCH($C219,'Section Master'!$A$5:$A$29,0)),O219-P219,0),IF(E219&gt;INDEX('Section Master'!$I$5:$I$29,MATCH($C219,'Section Master'!$A$5:$A$29,0)),E219,0),MAX(0,O219-INDEX('Section Master'!$J$5:$J$29,MATCH($C219,'Section Master'!$A$5:$A$29,0)))-P219,E219),0))</f>
        <v/>
      </c>
      <c r="R219" s="28" t="str">
        <f aca="false">IF(Q219="","",ROUND(Q219*L219,0))</f>
        <v/>
      </c>
      <c r="T219" s="29" t="str">
        <f aca="false">IF(A219="","",IF(MONTH(A219)=3,DATE(YEAR(A219),4,30),DATE(YEAR(A219),MONTH(A219)+1,7)))</f>
        <v/>
      </c>
      <c r="U219" s="26" t="str">
        <f aca="false">IF(OR(R219="",F219=""),"",IF(R219=0,0,IF(F219&gt;T219,(YEAR(F219)-YEAR(A219))*12+MONTH(F219)-MONTH(A219)+1,0)))</f>
        <v/>
      </c>
      <c r="V219" s="30" t="str">
        <f aca="false">IF(U219="","",ROUND(R219*Summary!$C$7*U219,0))</f>
        <v/>
      </c>
      <c r="W219" s="21" t="str">
        <f aca="false">IF(OR($B219="",$C219="",$E219=""),"",IF(R219=0,"No TDS yet",IF(F219="",IF(Summary!$C$6&gt;T219,"Overdue","Pending"),IF(F219&gt;T219,"Deposited late","Deposited"))))</f>
        <v/>
      </c>
      <c r="X219" s="31" t="str">
        <f aca="false">IF(B219="","",IF(OR(ISNA(MATCH($B219,Deductees!$A$5:$A$304,0)),ISNA(MATCH($C219,'Section Master'!$A$5:$A$29,0)),E219=""),1,0))</f>
        <v/>
      </c>
    </row>
    <row r="220" customFormat="false" ht="15" hidden="false" customHeight="true" outlineLevel="0" collapsed="false">
      <c r="A220" s="32"/>
      <c r="B220" s="17"/>
      <c r="C220" s="17"/>
      <c r="D220" s="17"/>
      <c r="E220" s="33"/>
      <c r="F220" s="32"/>
      <c r="G220" s="17"/>
      <c r="H220" s="24" t="str">
        <f aca="false">IF($B220="","",IFERROR(INDEX(Deductees!$B$5:$B$304,MATCH($B220,Deductees!$A$5:$A$304,0))&amp;"",""))</f>
        <v/>
      </c>
      <c r="I220" s="24" t="str">
        <f aca="false">IF($B220="","",IFERROR(INDEX(Deductees!$C$5:$C$304,MATCH($B220,Deductees!$A$5:$A$304,0)),"Not in master"))</f>
        <v/>
      </c>
      <c r="J220" s="24" t="str">
        <f aca="false">IF($B220="","",IFERROR(INDEX(Deductees!$D$5:$D$304,MATCH($B220,Deductees!$A$5:$A$304,0)),"-"))</f>
        <v/>
      </c>
      <c r="K220" s="24" t="str">
        <f aca="false">IF($C220="","",IFERROR(INDEX('Section Master'!$C$5:$C$29,MATCH($C220,'Section Master'!$A$5:$A$29,0))&amp;" / "&amp;INDEX('Section Master'!$D$5:$D$29,MATCH($C220,'Section Master'!$A$5:$A$29,0)),"Code not found"))</f>
        <v/>
      </c>
      <c r="L220" s="25" t="str">
        <f aca="false">IF(OR($B220="",$C220="",$E220=""),"",IFERROR(IF(I220&lt;&gt;"Valid",MAX(INDEX('Section Master'!$F$5:$F$29,MATCH($C220,'Section Master'!$A$5:$A$29,0)),INDEX('Section Master'!$G$5:$G$29,MATCH($C220,'Section Master'!$A$5:$A$29,0))),IF(J220="Individual/HUF",INDEX('Section Master'!$E$5:$E$29,MATCH($C220,'Section Master'!$A$5:$A$29,0)),INDEX('Section Master'!$F$5:$F$29,MATCH($C220,'Section Master'!$A$5:$A$29,0)))),0))</f>
        <v/>
      </c>
      <c r="M220" s="26" t="str">
        <f aca="false">IF(A220="","",IF(MONTH(A220)&gt;=4,YEAR(A220),YEAR(A220)-1))</f>
        <v/>
      </c>
      <c r="N220" s="21" t="str">
        <f aca="false">IF(A220="","","Q"&amp;CHOOSE(MONTH(A220),4,4,4,1,1,1,2,2,2,3,3,3))</f>
        <v/>
      </c>
      <c r="O220" s="27" t="str">
        <f aca="false">IF(OR($B220="",$C220="",$E220=""),"",SUMIFS($E$6:E220,$B$6:B220,B220,$C$6:C220,C220,$M$6:M220,M220))</f>
        <v/>
      </c>
      <c r="P220" s="27" t="str">
        <f aca="false">IF(OR($B220="",$C220="",$E220=""),"",SUMIFS($Q$6:Q219,$B$6:B219,B220,$C$6:C219,C220,$M$6:M219,M220))</f>
        <v/>
      </c>
      <c r="Q220" s="27" t="str">
        <f aca="false">IF(OR($B220="",$C220="",$E220=""),"",IFERROR(CHOOSE(MATCH(INDEX('Section Master'!$H$5:$H$29,MATCH($C220,'Section Master'!$A$5:$A$29,0)),{"Single+Aggregate","Aggregate","Per payment","Excess over","None"},0),IF(O220&gt;INDEX('Section Master'!$J$5:$J$29,MATCH($C220,'Section Master'!$A$5:$A$29,0)),O220-P220,IF(E220&gt;INDEX('Section Master'!$I$5:$I$29,MATCH($C220,'Section Master'!$A$5:$A$29,0)),E220,0)),IF(O220&gt;INDEX('Section Master'!$J$5:$J$29,MATCH($C220,'Section Master'!$A$5:$A$29,0)),O220-P220,0),IF(E220&gt;INDEX('Section Master'!$I$5:$I$29,MATCH($C220,'Section Master'!$A$5:$A$29,0)),E220,0),MAX(0,O220-INDEX('Section Master'!$J$5:$J$29,MATCH($C220,'Section Master'!$A$5:$A$29,0)))-P220,E220),0))</f>
        <v/>
      </c>
      <c r="R220" s="28" t="str">
        <f aca="false">IF(Q220="","",ROUND(Q220*L220,0))</f>
        <v/>
      </c>
      <c r="T220" s="29" t="str">
        <f aca="false">IF(A220="","",IF(MONTH(A220)=3,DATE(YEAR(A220),4,30),DATE(YEAR(A220),MONTH(A220)+1,7)))</f>
        <v/>
      </c>
      <c r="U220" s="26" t="str">
        <f aca="false">IF(OR(R220="",F220=""),"",IF(R220=0,0,IF(F220&gt;T220,(YEAR(F220)-YEAR(A220))*12+MONTH(F220)-MONTH(A220)+1,0)))</f>
        <v/>
      </c>
      <c r="V220" s="30" t="str">
        <f aca="false">IF(U220="","",ROUND(R220*Summary!$C$7*U220,0))</f>
        <v/>
      </c>
      <c r="W220" s="21" t="str">
        <f aca="false">IF(OR($B220="",$C220="",$E220=""),"",IF(R220=0,"No TDS yet",IF(F220="",IF(Summary!$C$6&gt;T220,"Overdue","Pending"),IF(F220&gt;T220,"Deposited late","Deposited"))))</f>
        <v/>
      </c>
      <c r="X220" s="31" t="str">
        <f aca="false">IF(B220="","",IF(OR(ISNA(MATCH($B220,Deductees!$A$5:$A$304,0)),ISNA(MATCH($C220,'Section Master'!$A$5:$A$29,0)),E220=""),1,0))</f>
        <v/>
      </c>
    </row>
    <row r="221" customFormat="false" ht="15" hidden="false" customHeight="true" outlineLevel="0" collapsed="false">
      <c r="A221" s="32"/>
      <c r="B221" s="17"/>
      <c r="C221" s="17"/>
      <c r="D221" s="17"/>
      <c r="E221" s="33"/>
      <c r="F221" s="32"/>
      <c r="G221" s="17"/>
      <c r="H221" s="24" t="str">
        <f aca="false">IF($B221="","",IFERROR(INDEX(Deductees!$B$5:$B$304,MATCH($B221,Deductees!$A$5:$A$304,0))&amp;"",""))</f>
        <v/>
      </c>
      <c r="I221" s="24" t="str">
        <f aca="false">IF($B221="","",IFERROR(INDEX(Deductees!$C$5:$C$304,MATCH($B221,Deductees!$A$5:$A$304,0)),"Not in master"))</f>
        <v/>
      </c>
      <c r="J221" s="24" t="str">
        <f aca="false">IF($B221="","",IFERROR(INDEX(Deductees!$D$5:$D$304,MATCH($B221,Deductees!$A$5:$A$304,0)),"-"))</f>
        <v/>
      </c>
      <c r="K221" s="24" t="str">
        <f aca="false">IF($C221="","",IFERROR(INDEX('Section Master'!$C$5:$C$29,MATCH($C221,'Section Master'!$A$5:$A$29,0))&amp;" / "&amp;INDEX('Section Master'!$D$5:$D$29,MATCH($C221,'Section Master'!$A$5:$A$29,0)),"Code not found"))</f>
        <v/>
      </c>
      <c r="L221" s="25" t="str">
        <f aca="false">IF(OR($B221="",$C221="",$E221=""),"",IFERROR(IF(I221&lt;&gt;"Valid",MAX(INDEX('Section Master'!$F$5:$F$29,MATCH($C221,'Section Master'!$A$5:$A$29,0)),INDEX('Section Master'!$G$5:$G$29,MATCH($C221,'Section Master'!$A$5:$A$29,0))),IF(J221="Individual/HUF",INDEX('Section Master'!$E$5:$E$29,MATCH($C221,'Section Master'!$A$5:$A$29,0)),INDEX('Section Master'!$F$5:$F$29,MATCH($C221,'Section Master'!$A$5:$A$29,0)))),0))</f>
        <v/>
      </c>
      <c r="M221" s="26" t="str">
        <f aca="false">IF(A221="","",IF(MONTH(A221)&gt;=4,YEAR(A221),YEAR(A221)-1))</f>
        <v/>
      </c>
      <c r="N221" s="21" t="str">
        <f aca="false">IF(A221="","","Q"&amp;CHOOSE(MONTH(A221),4,4,4,1,1,1,2,2,2,3,3,3))</f>
        <v/>
      </c>
      <c r="O221" s="27" t="str">
        <f aca="false">IF(OR($B221="",$C221="",$E221=""),"",SUMIFS($E$6:E221,$B$6:B221,B221,$C$6:C221,C221,$M$6:M221,M221))</f>
        <v/>
      </c>
      <c r="P221" s="27" t="str">
        <f aca="false">IF(OR($B221="",$C221="",$E221=""),"",SUMIFS($Q$6:Q220,$B$6:B220,B221,$C$6:C220,C221,$M$6:M220,M221))</f>
        <v/>
      </c>
      <c r="Q221" s="27" t="str">
        <f aca="false">IF(OR($B221="",$C221="",$E221=""),"",IFERROR(CHOOSE(MATCH(INDEX('Section Master'!$H$5:$H$29,MATCH($C221,'Section Master'!$A$5:$A$29,0)),{"Single+Aggregate","Aggregate","Per payment","Excess over","None"},0),IF(O221&gt;INDEX('Section Master'!$J$5:$J$29,MATCH($C221,'Section Master'!$A$5:$A$29,0)),O221-P221,IF(E221&gt;INDEX('Section Master'!$I$5:$I$29,MATCH($C221,'Section Master'!$A$5:$A$29,0)),E221,0)),IF(O221&gt;INDEX('Section Master'!$J$5:$J$29,MATCH($C221,'Section Master'!$A$5:$A$29,0)),O221-P221,0),IF(E221&gt;INDEX('Section Master'!$I$5:$I$29,MATCH($C221,'Section Master'!$A$5:$A$29,0)),E221,0),MAX(0,O221-INDEX('Section Master'!$J$5:$J$29,MATCH($C221,'Section Master'!$A$5:$A$29,0)))-P221,E221),0))</f>
        <v/>
      </c>
      <c r="R221" s="28" t="str">
        <f aca="false">IF(Q221="","",ROUND(Q221*L221,0))</f>
        <v/>
      </c>
      <c r="T221" s="29" t="str">
        <f aca="false">IF(A221="","",IF(MONTH(A221)=3,DATE(YEAR(A221),4,30),DATE(YEAR(A221),MONTH(A221)+1,7)))</f>
        <v/>
      </c>
      <c r="U221" s="26" t="str">
        <f aca="false">IF(OR(R221="",F221=""),"",IF(R221=0,0,IF(F221&gt;T221,(YEAR(F221)-YEAR(A221))*12+MONTH(F221)-MONTH(A221)+1,0)))</f>
        <v/>
      </c>
      <c r="V221" s="30" t="str">
        <f aca="false">IF(U221="","",ROUND(R221*Summary!$C$7*U221,0))</f>
        <v/>
      </c>
      <c r="W221" s="21" t="str">
        <f aca="false">IF(OR($B221="",$C221="",$E221=""),"",IF(R221=0,"No TDS yet",IF(F221="",IF(Summary!$C$6&gt;T221,"Overdue","Pending"),IF(F221&gt;T221,"Deposited late","Deposited"))))</f>
        <v/>
      </c>
      <c r="X221" s="31" t="str">
        <f aca="false">IF(B221="","",IF(OR(ISNA(MATCH($B221,Deductees!$A$5:$A$304,0)),ISNA(MATCH($C221,'Section Master'!$A$5:$A$29,0)),E221=""),1,0))</f>
        <v/>
      </c>
    </row>
    <row r="222" customFormat="false" ht="15" hidden="false" customHeight="true" outlineLevel="0" collapsed="false">
      <c r="A222" s="32"/>
      <c r="B222" s="17"/>
      <c r="C222" s="17"/>
      <c r="D222" s="17"/>
      <c r="E222" s="33"/>
      <c r="F222" s="32"/>
      <c r="G222" s="17"/>
      <c r="H222" s="24" t="str">
        <f aca="false">IF($B222="","",IFERROR(INDEX(Deductees!$B$5:$B$304,MATCH($B222,Deductees!$A$5:$A$304,0))&amp;"",""))</f>
        <v/>
      </c>
      <c r="I222" s="24" t="str">
        <f aca="false">IF($B222="","",IFERROR(INDEX(Deductees!$C$5:$C$304,MATCH($B222,Deductees!$A$5:$A$304,0)),"Not in master"))</f>
        <v/>
      </c>
      <c r="J222" s="24" t="str">
        <f aca="false">IF($B222="","",IFERROR(INDEX(Deductees!$D$5:$D$304,MATCH($B222,Deductees!$A$5:$A$304,0)),"-"))</f>
        <v/>
      </c>
      <c r="K222" s="24" t="str">
        <f aca="false">IF($C222="","",IFERROR(INDEX('Section Master'!$C$5:$C$29,MATCH($C222,'Section Master'!$A$5:$A$29,0))&amp;" / "&amp;INDEX('Section Master'!$D$5:$D$29,MATCH($C222,'Section Master'!$A$5:$A$29,0)),"Code not found"))</f>
        <v/>
      </c>
      <c r="L222" s="25" t="str">
        <f aca="false">IF(OR($B222="",$C222="",$E222=""),"",IFERROR(IF(I222&lt;&gt;"Valid",MAX(INDEX('Section Master'!$F$5:$F$29,MATCH($C222,'Section Master'!$A$5:$A$29,0)),INDEX('Section Master'!$G$5:$G$29,MATCH($C222,'Section Master'!$A$5:$A$29,0))),IF(J222="Individual/HUF",INDEX('Section Master'!$E$5:$E$29,MATCH($C222,'Section Master'!$A$5:$A$29,0)),INDEX('Section Master'!$F$5:$F$29,MATCH($C222,'Section Master'!$A$5:$A$29,0)))),0))</f>
        <v/>
      </c>
      <c r="M222" s="26" t="str">
        <f aca="false">IF(A222="","",IF(MONTH(A222)&gt;=4,YEAR(A222),YEAR(A222)-1))</f>
        <v/>
      </c>
      <c r="N222" s="21" t="str">
        <f aca="false">IF(A222="","","Q"&amp;CHOOSE(MONTH(A222),4,4,4,1,1,1,2,2,2,3,3,3))</f>
        <v/>
      </c>
      <c r="O222" s="27" t="str">
        <f aca="false">IF(OR($B222="",$C222="",$E222=""),"",SUMIFS($E$6:E222,$B$6:B222,B222,$C$6:C222,C222,$M$6:M222,M222))</f>
        <v/>
      </c>
      <c r="P222" s="27" t="str">
        <f aca="false">IF(OR($B222="",$C222="",$E222=""),"",SUMIFS($Q$6:Q221,$B$6:B221,B222,$C$6:C221,C222,$M$6:M221,M222))</f>
        <v/>
      </c>
      <c r="Q222" s="27" t="str">
        <f aca="false">IF(OR($B222="",$C222="",$E222=""),"",IFERROR(CHOOSE(MATCH(INDEX('Section Master'!$H$5:$H$29,MATCH($C222,'Section Master'!$A$5:$A$29,0)),{"Single+Aggregate","Aggregate","Per payment","Excess over","None"},0),IF(O222&gt;INDEX('Section Master'!$J$5:$J$29,MATCH($C222,'Section Master'!$A$5:$A$29,0)),O222-P222,IF(E222&gt;INDEX('Section Master'!$I$5:$I$29,MATCH($C222,'Section Master'!$A$5:$A$29,0)),E222,0)),IF(O222&gt;INDEX('Section Master'!$J$5:$J$29,MATCH($C222,'Section Master'!$A$5:$A$29,0)),O222-P222,0),IF(E222&gt;INDEX('Section Master'!$I$5:$I$29,MATCH($C222,'Section Master'!$A$5:$A$29,0)),E222,0),MAX(0,O222-INDEX('Section Master'!$J$5:$J$29,MATCH($C222,'Section Master'!$A$5:$A$29,0)))-P222,E222),0))</f>
        <v/>
      </c>
      <c r="R222" s="28" t="str">
        <f aca="false">IF(Q222="","",ROUND(Q222*L222,0))</f>
        <v/>
      </c>
      <c r="T222" s="29" t="str">
        <f aca="false">IF(A222="","",IF(MONTH(A222)=3,DATE(YEAR(A222),4,30),DATE(YEAR(A222),MONTH(A222)+1,7)))</f>
        <v/>
      </c>
      <c r="U222" s="26" t="str">
        <f aca="false">IF(OR(R222="",F222=""),"",IF(R222=0,0,IF(F222&gt;T222,(YEAR(F222)-YEAR(A222))*12+MONTH(F222)-MONTH(A222)+1,0)))</f>
        <v/>
      </c>
      <c r="V222" s="30" t="str">
        <f aca="false">IF(U222="","",ROUND(R222*Summary!$C$7*U222,0))</f>
        <v/>
      </c>
      <c r="W222" s="21" t="str">
        <f aca="false">IF(OR($B222="",$C222="",$E222=""),"",IF(R222=0,"No TDS yet",IF(F222="",IF(Summary!$C$6&gt;T222,"Overdue","Pending"),IF(F222&gt;T222,"Deposited late","Deposited"))))</f>
        <v/>
      </c>
      <c r="X222" s="31" t="str">
        <f aca="false">IF(B222="","",IF(OR(ISNA(MATCH($B222,Deductees!$A$5:$A$304,0)),ISNA(MATCH($C222,'Section Master'!$A$5:$A$29,0)),E222=""),1,0))</f>
        <v/>
      </c>
    </row>
    <row r="223" customFormat="false" ht="15" hidden="false" customHeight="true" outlineLevel="0" collapsed="false">
      <c r="A223" s="32"/>
      <c r="B223" s="17"/>
      <c r="C223" s="17"/>
      <c r="D223" s="17"/>
      <c r="E223" s="33"/>
      <c r="F223" s="32"/>
      <c r="G223" s="17"/>
      <c r="H223" s="24" t="str">
        <f aca="false">IF($B223="","",IFERROR(INDEX(Deductees!$B$5:$B$304,MATCH($B223,Deductees!$A$5:$A$304,0))&amp;"",""))</f>
        <v/>
      </c>
      <c r="I223" s="24" t="str">
        <f aca="false">IF($B223="","",IFERROR(INDEX(Deductees!$C$5:$C$304,MATCH($B223,Deductees!$A$5:$A$304,0)),"Not in master"))</f>
        <v/>
      </c>
      <c r="J223" s="24" t="str">
        <f aca="false">IF($B223="","",IFERROR(INDEX(Deductees!$D$5:$D$304,MATCH($B223,Deductees!$A$5:$A$304,0)),"-"))</f>
        <v/>
      </c>
      <c r="K223" s="24" t="str">
        <f aca="false">IF($C223="","",IFERROR(INDEX('Section Master'!$C$5:$C$29,MATCH($C223,'Section Master'!$A$5:$A$29,0))&amp;" / "&amp;INDEX('Section Master'!$D$5:$D$29,MATCH($C223,'Section Master'!$A$5:$A$29,0)),"Code not found"))</f>
        <v/>
      </c>
      <c r="L223" s="25" t="str">
        <f aca="false">IF(OR($B223="",$C223="",$E223=""),"",IFERROR(IF(I223&lt;&gt;"Valid",MAX(INDEX('Section Master'!$F$5:$F$29,MATCH($C223,'Section Master'!$A$5:$A$29,0)),INDEX('Section Master'!$G$5:$G$29,MATCH($C223,'Section Master'!$A$5:$A$29,0))),IF(J223="Individual/HUF",INDEX('Section Master'!$E$5:$E$29,MATCH($C223,'Section Master'!$A$5:$A$29,0)),INDEX('Section Master'!$F$5:$F$29,MATCH($C223,'Section Master'!$A$5:$A$29,0)))),0))</f>
        <v/>
      </c>
      <c r="M223" s="26" t="str">
        <f aca="false">IF(A223="","",IF(MONTH(A223)&gt;=4,YEAR(A223),YEAR(A223)-1))</f>
        <v/>
      </c>
      <c r="N223" s="21" t="str">
        <f aca="false">IF(A223="","","Q"&amp;CHOOSE(MONTH(A223),4,4,4,1,1,1,2,2,2,3,3,3))</f>
        <v/>
      </c>
      <c r="O223" s="27" t="str">
        <f aca="false">IF(OR($B223="",$C223="",$E223=""),"",SUMIFS($E$6:E223,$B$6:B223,B223,$C$6:C223,C223,$M$6:M223,M223))</f>
        <v/>
      </c>
      <c r="P223" s="27" t="str">
        <f aca="false">IF(OR($B223="",$C223="",$E223=""),"",SUMIFS($Q$6:Q222,$B$6:B222,B223,$C$6:C222,C223,$M$6:M222,M223))</f>
        <v/>
      </c>
      <c r="Q223" s="27" t="str">
        <f aca="false">IF(OR($B223="",$C223="",$E223=""),"",IFERROR(CHOOSE(MATCH(INDEX('Section Master'!$H$5:$H$29,MATCH($C223,'Section Master'!$A$5:$A$29,0)),{"Single+Aggregate","Aggregate","Per payment","Excess over","None"},0),IF(O223&gt;INDEX('Section Master'!$J$5:$J$29,MATCH($C223,'Section Master'!$A$5:$A$29,0)),O223-P223,IF(E223&gt;INDEX('Section Master'!$I$5:$I$29,MATCH($C223,'Section Master'!$A$5:$A$29,0)),E223,0)),IF(O223&gt;INDEX('Section Master'!$J$5:$J$29,MATCH($C223,'Section Master'!$A$5:$A$29,0)),O223-P223,0),IF(E223&gt;INDEX('Section Master'!$I$5:$I$29,MATCH($C223,'Section Master'!$A$5:$A$29,0)),E223,0),MAX(0,O223-INDEX('Section Master'!$J$5:$J$29,MATCH($C223,'Section Master'!$A$5:$A$29,0)))-P223,E223),0))</f>
        <v/>
      </c>
      <c r="R223" s="28" t="str">
        <f aca="false">IF(Q223="","",ROUND(Q223*L223,0))</f>
        <v/>
      </c>
      <c r="T223" s="29" t="str">
        <f aca="false">IF(A223="","",IF(MONTH(A223)=3,DATE(YEAR(A223),4,30),DATE(YEAR(A223),MONTH(A223)+1,7)))</f>
        <v/>
      </c>
      <c r="U223" s="26" t="str">
        <f aca="false">IF(OR(R223="",F223=""),"",IF(R223=0,0,IF(F223&gt;T223,(YEAR(F223)-YEAR(A223))*12+MONTH(F223)-MONTH(A223)+1,0)))</f>
        <v/>
      </c>
      <c r="V223" s="30" t="str">
        <f aca="false">IF(U223="","",ROUND(R223*Summary!$C$7*U223,0))</f>
        <v/>
      </c>
      <c r="W223" s="21" t="str">
        <f aca="false">IF(OR($B223="",$C223="",$E223=""),"",IF(R223=0,"No TDS yet",IF(F223="",IF(Summary!$C$6&gt;T223,"Overdue","Pending"),IF(F223&gt;T223,"Deposited late","Deposited"))))</f>
        <v/>
      </c>
      <c r="X223" s="31" t="str">
        <f aca="false">IF(B223="","",IF(OR(ISNA(MATCH($B223,Deductees!$A$5:$A$304,0)),ISNA(MATCH($C223,'Section Master'!$A$5:$A$29,0)),E223=""),1,0))</f>
        <v/>
      </c>
    </row>
    <row r="224" customFormat="false" ht="15" hidden="false" customHeight="true" outlineLevel="0" collapsed="false">
      <c r="A224" s="32"/>
      <c r="B224" s="17"/>
      <c r="C224" s="17"/>
      <c r="D224" s="17"/>
      <c r="E224" s="33"/>
      <c r="F224" s="32"/>
      <c r="G224" s="17"/>
      <c r="H224" s="24" t="str">
        <f aca="false">IF($B224="","",IFERROR(INDEX(Deductees!$B$5:$B$304,MATCH($B224,Deductees!$A$5:$A$304,0))&amp;"",""))</f>
        <v/>
      </c>
      <c r="I224" s="24" t="str">
        <f aca="false">IF($B224="","",IFERROR(INDEX(Deductees!$C$5:$C$304,MATCH($B224,Deductees!$A$5:$A$304,0)),"Not in master"))</f>
        <v/>
      </c>
      <c r="J224" s="24" t="str">
        <f aca="false">IF($B224="","",IFERROR(INDEX(Deductees!$D$5:$D$304,MATCH($B224,Deductees!$A$5:$A$304,0)),"-"))</f>
        <v/>
      </c>
      <c r="K224" s="24" t="str">
        <f aca="false">IF($C224="","",IFERROR(INDEX('Section Master'!$C$5:$C$29,MATCH($C224,'Section Master'!$A$5:$A$29,0))&amp;" / "&amp;INDEX('Section Master'!$D$5:$D$29,MATCH($C224,'Section Master'!$A$5:$A$29,0)),"Code not found"))</f>
        <v/>
      </c>
      <c r="L224" s="25" t="str">
        <f aca="false">IF(OR($B224="",$C224="",$E224=""),"",IFERROR(IF(I224&lt;&gt;"Valid",MAX(INDEX('Section Master'!$F$5:$F$29,MATCH($C224,'Section Master'!$A$5:$A$29,0)),INDEX('Section Master'!$G$5:$G$29,MATCH($C224,'Section Master'!$A$5:$A$29,0))),IF(J224="Individual/HUF",INDEX('Section Master'!$E$5:$E$29,MATCH($C224,'Section Master'!$A$5:$A$29,0)),INDEX('Section Master'!$F$5:$F$29,MATCH($C224,'Section Master'!$A$5:$A$29,0)))),0))</f>
        <v/>
      </c>
      <c r="M224" s="26" t="str">
        <f aca="false">IF(A224="","",IF(MONTH(A224)&gt;=4,YEAR(A224),YEAR(A224)-1))</f>
        <v/>
      </c>
      <c r="N224" s="21" t="str">
        <f aca="false">IF(A224="","","Q"&amp;CHOOSE(MONTH(A224),4,4,4,1,1,1,2,2,2,3,3,3))</f>
        <v/>
      </c>
      <c r="O224" s="27" t="str">
        <f aca="false">IF(OR($B224="",$C224="",$E224=""),"",SUMIFS($E$6:E224,$B$6:B224,B224,$C$6:C224,C224,$M$6:M224,M224))</f>
        <v/>
      </c>
      <c r="P224" s="27" t="str">
        <f aca="false">IF(OR($B224="",$C224="",$E224=""),"",SUMIFS($Q$6:Q223,$B$6:B223,B224,$C$6:C223,C224,$M$6:M223,M224))</f>
        <v/>
      </c>
      <c r="Q224" s="27" t="str">
        <f aca="false">IF(OR($B224="",$C224="",$E224=""),"",IFERROR(CHOOSE(MATCH(INDEX('Section Master'!$H$5:$H$29,MATCH($C224,'Section Master'!$A$5:$A$29,0)),{"Single+Aggregate","Aggregate","Per payment","Excess over","None"},0),IF(O224&gt;INDEX('Section Master'!$J$5:$J$29,MATCH($C224,'Section Master'!$A$5:$A$29,0)),O224-P224,IF(E224&gt;INDEX('Section Master'!$I$5:$I$29,MATCH($C224,'Section Master'!$A$5:$A$29,0)),E224,0)),IF(O224&gt;INDEX('Section Master'!$J$5:$J$29,MATCH($C224,'Section Master'!$A$5:$A$29,0)),O224-P224,0),IF(E224&gt;INDEX('Section Master'!$I$5:$I$29,MATCH($C224,'Section Master'!$A$5:$A$29,0)),E224,0),MAX(0,O224-INDEX('Section Master'!$J$5:$J$29,MATCH($C224,'Section Master'!$A$5:$A$29,0)))-P224,E224),0))</f>
        <v/>
      </c>
      <c r="R224" s="28" t="str">
        <f aca="false">IF(Q224="","",ROUND(Q224*L224,0))</f>
        <v/>
      </c>
      <c r="T224" s="29" t="str">
        <f aca="false">IF(A224="","",IF(MONTH(A224)=3,DATE(YEAR(A224),4,30),DATE(YEAR(A224),MONTH(A224)+1,7)))</f>
        <v/>
      </c>
      <c r="U224" s="26" t="str">
        <f aca="false">IF(OR(R224="",F224=""),"",IF(R224=0,0,IF(F224&gt;T224,(YEAR(F224)-YEAR(A224))*12+MONTH(F224)-MONTH(A224)+1,0)))</f>
        <v/>
      </c>
      <c r="V224" s="30" t="str">
        <f aca="false">IF(U224="","",ROUND(R224*Summary!$C$7*U224,0))</f>
        <v/>
      </c>
      <c r="W224" s="21" t="str">
        <f aca="false">IF(OR($B224="",$C224="",$E224=""),"",IF(R224=0,"No TDS yet",IF(F224="",IF(Summary!$C$6&gt;T224,"Overdue","Pending"),IF(F224&gt;T224,"Deposited late","Deposited"))))</f>
        <v/>
      </c>
      <c r="X224" s="31" t="str">
        <f aca="false">IF(B224="","",IF(OR(ISNA(MATCH($B224,Deductees!$A$5:$A$304,0)),ISNA(MATCH($C224,'Section Master'!$A$5:$A$29,0)),E224=""),1,0))</f>
        <v/>
      </c>
    </row>
    <row r="225" customFormat="false" ht="15" hidden="false" customHeight="true" outlineLevel="0" collapsed="false">
      <c r="A225" s="32"/>
      <c r="B225" s="17"/>
      <c r="C225" s="17"/>
      <c r="D225" s="17"/>
      <c r="E225" s="33"/>
      <c r="F225" s="32"/>
      <c r="G225" s="17"/>
      <c r="H225" s="24" t="str">
        <f aca="false">IF($B225="","",IFERROR(INDEX(Deductees!$B$5:$B$304,MATCH($B225,Deductees!$A$5:$A$304,0))&amp;"",""))</f>
        <v/>
      </c>
      <c r="I225" s="24" t="str">
        <f aca="false">IF($B225="","",IFERROR(INDEX(Deductees!$C$5:$C$304,MATCH($B225,Deductees!$A$5:$A$304,0)),"Not in master"))</f>
        <v/>
      </c>
      <c r="J225" s="24" t="str">
        <f aca="false">IF($B225="","",IFERROR(INDEX(Deductees!$D$5:$D$304,MATCH($B225,Deductees!$A$5:$A$304,0)),"-"))</f>
        <v/>
      </c>
      <c r="K225" s="24" t="str">
        <f aca="false">IF($C225="","",IFERROR(INDEX('Section Master'!$C$5:$C$29,MATCH($C225,'Section Master'!$A$5:$A$29,0))&amp;" / "&amp;INDEX('Section Master'!$D$5:$D$29,MATCH($C225,'Section Master'!$A$5:$A$29,0)),"Code not found"))</f>
        <v/>
      </c>
      <c r="L225" s="25" t="str">
        <f aca="false">IF(OR($B225="",$C225="",$E225=""),"",IFERROR(IF(I225&lt;&gt;"Valid",MAX(INDEX('Section Master'!$F$5:$F$29,MATCH($C225,'Section Master'!$A$5:$A$29,0)),INDEX('Section Master'!$G$5:$G$29,MATCH($C225,'Section Master'!$A$5:$A$29,0))),IF(J225="Individual/HUF",INDEX('Section Master'!$E$5:$E$29,MATCH($C225,'Section Master'!$A$5:$A$29,0)),INDEX('Section Master'!$F$5:$F$29,MATCH($C225,'Section Master'!$A$5:$A$29,0)))),0))</f>
        <v/>
      </c>
      <c r="M225" s="26" t="str">
        <f aca="false">IF(A225="","",IF(MONTH(A225)&gt;=4,YEAR(A225),YEAR(A225)-1))</f>
        <v/>
      </c>
      <c r="N225" s="21" t="str">
        <f aca="false">IF(A225="","","Q"&amp;CHOOSE(MONTH(A225),4,4,4,1,1,1,2,2,2,3,3,3))</f>
        <v/>
      </c>
      <c r="O225" s="27" t="str">
        <f aca="false">IF(OR($B225="",$C225="",$E225=""),"",SUMIFS($E$6:E225,$B$6:B225,B225,$C$6:C225,C225,$M$6:M225,M225))</f>
        <v/>
      </c>
      <c r="P225" s="27" t="str">
        <f aca="false">IF(OR($B225="",$C225="",$E225=""),"",SUMIFS($Q$6:Q224,$B$6:B224,B225,$C$6:C224,C225,$M$6:M224,M225))</f>
        <v/>
      </c>
      <c r="Q225" s="27" t="str">
        <f aca="false">IF(OR($B225="",$C225="",$E225=""),"",IFERROR(CHOOSE(MATCH(INDEX('Section Master'!$H$5:$H$29,MATCH($C225,'Section Master'!$A$5:$A$29,0)),{"Single+Aggregate","Aggregate","Per payment","Excess over","None"},0),IF(O225&gt;INDEX('Section Master'!$J$5:$J$29,MATCH($C225,'Section Master'!$A$5:$A$29,0)),O225-P225,IF(E225&gt;INDEX('Section Master'!$I$5:$I$29,MATCH($C225,'Section Master'!$A$5:$A$29,0)),E225,0)),IF(O225&gt;INDEX('Section Master'!$J$5:$J$29,MATCH($C225,'Section Master'!$A$5:$A$29,0)),O225-P225,0),IF(E225&gt;INDEX('Section Master'!$I$5:$I$29,MATCH($C225,'Section Master'!$A$5:$A$29,0)),E225,0),MAX(0,O225-INDEX('Section Master'!$J$5:$J$29,MATCH($C225,'Section Master'!$A$5:$A$29,0)))-P225,E225),0))</f>
        <v/>
      </c>
      <c r="R225" s="28" t="str">
        <f aca="false">IF(Q225="","",ROUND(Q225*L225,0))</f>
        <v/>
      </c>
      <c r="T225" s="29" t="str">
        <f aca="false">IF(A225="","",IF(MONTH(A225)=3,DATE(YEAR(A225),4,30),DATE(YEAR(A225),MONTH(A225)+1,7)))</f>
        <v/>
      </c>
      <c r="U225" s="26" t="str">
        <f aca="false">IF(OR(R225="",F225=""),"",IF(R225=0,0,IF(F225&gt;T225,(YEAR(F225)-YEAR(A225))*12+MONTH(F225)-MONTH(A225)+1,0)))</f>
        <v/>
      </c>
      <c r="V225" s="30" t="str">
        <f aca="false">IF(U225="","",ROUND(R225*Summary!$C$7*U225,0))</f>
        <v/>
      </c>
      <c r="W225" s="21" t="str">
        <f aca="false">IF(OR($B225="",$C225="",$E225=""),"",IF(R225=0,"No TDS yet",IF(F225="",IF(Summary!$C$6&gt;T225,"Overdue","Pending"),IF(F225&gt;T225,"Deposited late","Deposited"))))</f>
        <v/>
      </c>
      <c r="X225" s="31" t="str">
        <f aca="false">IF(B225="","",IF(OR(ISNA(MATCH($B225,Deductees!$A$5:$A$304,0)),ISNA(MATCH($C225,'Section Master'!$A$5:$A$29,0)),E225=""),1,0))</f>
        <v/>
      </c>
    </row>
    <row r="226" customFormat="false" ht="15" hidden="false" customHeight="true" outlineLevel="0" collapsed="false">
      <c r="A226" s="32"/>
      <c r="B226" s="17"/>
      <c r="C226" s="17"/>
      <c r="D226" s="17"/>
      <c r="E226" s="33"/>
      <c r="F226" s="32"/>
      <c r="G226" s="17"/>
      <c r="H226" s="24" t="str">
        <f aca="false">IF($B226="","",IFERROR(INDEX(Deductees!$B$5:$B$304,MATCH($B226,Deductees!$A$5:$A$304,0))&amp;"",""))</f>
        <v/>
      </c>
      <c r="I226" s="24" t="str">
        <f aca="false">IF($B226="","",IFERROR(INDEX(Deductees!$C$5:$C$304,MATCH($B226,Deductees!$A$5:$A$304,0)),"Not in master"))</f>
        <v/>
      </c>
      <c r="J226" s="24" t="str">
        <f aca="false">IF($B226="","",IFERROR(INDEX(Deductees!$D$5:$D$304,MATCH($B226,Deductees!$A$5:$A$304,0)),"-"))</f>
        <v/>
      </c>
      <c r="K226" s="24" t="str">
        <f aca="false">IF($C226="","",IFERROR(INDEX('Section Master'!$C$5:$C$29,MATCH($C226,'Section Master'!$A$5:$A$29,0))&amp;" / "&amp;INDEX('Section Master'!$D$5:$D$29,MATCH($C226,'Section Master'!$A$5:$A$29,0)),"Code not found"))</f>
        <v/>
      </c>
      <c r="L226" s="25" t="str">
        <f aca="false">IF(OR($B226="",$C226="",$E226=""),"",IFERROR(IF(I226&lt;&gt;"Valid",MAX(INDEX('Section Master'!$F$5:$F$29,MATCH($C226,'Section Master'!$A$5:$A$29,0)),INDEX('Section Master'!$G$5:$G$29,MATCH($C226,'Section Master'!$A$5:$A$29,0))),IF(J226="Individual/HUF",INDEX('Section Master'!$E$5:$E$29,MATCH($C226,'Section Master'!$A$5:$A$29,0)),INDEX('Section Master'!$F$5:$F$29,MATCH($C226,'Section Master'!$A$5:$A$29,0)))),0))</f>
        <v/>
      </c>
      <c r="M226" s="26" t="str">
        <f aca="false">IF(A226="","",IF(MONTH(A226)&gt;=4,YEAR(A226),YEAR(A226)-1))</f>
        <v/>
      </c>
      <c r="N226" s="21" t="str">
        <f aca="false">IF(A226="","","Q"&amp;CHOOSE(MONTH(A226),4,4,4,1,1,1,2,2,2,3,3,3))</f>
        <v/>
      </c>
      <c r="O226" s="27" t="str">
        <f aca="false">IF(OR($B226="",$C226="",$E226=""),"",SUMIFS($E$6:E226,$B$6:B226,B226,$C$6:C226,C226,$M$6:M226,M226))</f>
        <v/>
      </c>
      <c r="P226" s="27" t="str">
        <f aca="false">IF(OR($B226="",$C226="",$E226=""),"",SUMIFS($Q$6:Q225,$B$6:B225,B226,$C$6:C225,C226,$M$6:M225,M226))</f>
        <v/>
      </c>
      <c r="Q226" s="27" t="str">
        <f aca="false">IF(OR($B226="",$C226="",$E226=""),"",IFERROR(CHOOSE(MATCH(INDEX('Section Master'!$H$5:$H$29,MATCH($C226,'Section Master'!$A$5:$A$29,0)),{"Single+Aggregate","Aggregate","Per payment","Excess over","None"},0),IF(O226&gt;INDEX('Section Master'!$J$5:$J$29,MATCH($C226,'Section Master'!$A$5:$A$29,0)),O226-P226,IF(E226&gt;INDEX('Section Master'!$I$5:$I$29,MATCH($C226,'Section Master'!$A$5:$A$29,0)),E226,0)),IF(O226&gt;INDEX('Section Master'!$J$5:$J$29,MATCH($C226,'Section Master'!$A$5:$A$29,0)),O226-P226,0),IF(E226&gt;INDEX('Section Master'!$I$5:$I$29,MATCH($C226,'Section Master'!$A$5:$A$29,0)),E226,0),MAX(0,O226-INDEX('Section Master'!$J$5:$J$29,MATCH($C226,'Section Master'!$A$5:$A$29,0)))-P226,E226),0))</f>
        <v/>
      </c>
      <c r="R226" s="28" t="str">
        <f aca="false">IF(Q226="","",ROUND(Q226*L226,0))</f>
        <v/>
      </c>
      <c r="T226" s="29" t="str">
        <f aca="false">IF(A226="","",IF(MONTH(A226)=3,DATE(YEAR(A226),4,30),DATE(YEAR(A226),MONTH(A226)+1,7)))</f>
        <v/>
      </c>
      <c r="U226" s="26" t="str">
        <f aca="false">IF(OR(R226="",F226=""),"",IF(R226=0,0,IF(F226&gt;T226,(YEAR(F226)-YEAR(A226))*12+MONTH(F226)-MONTH(A226)+1,0)))</f>
        <v/>
      </c>
      <c r="V226" s="30" t="str">
        <f aca="false">IF(U226="","",ROUND(R226*Summary!$C$7*U226,0))</f>
        <v/>
      </c>
      <c r="W226" s="21" t="str">
        <f aca="false">IF(OR($B226="",$C226="",$E226=""),"",IF(R226=0,"No TDS yet",IF(F226="",IF(Summary!$C$6&gt;T226,"Overdue","Pending"),IF(F226&gt;T226,"Deposited late","Deposited"))))</f>
        <v/>
      </c>
      <c r="X226" s="31" t="str">
        <f aca="false">IF(B226="","",IF(OR(ISNA(MATCH($B226,Deductees!$A$5:$A$304,0)),ISNA(MATCH($C226,'Section Master'!$A$5:$A$29,0)),E226=""),1,0))</f>
        <v/>
      </c>
    </row>
    <row r="227" customFormat="false" ht="15" hidden="false" customHeight="true" outlineLevel="0" collapsed="false">
      <c r="A227" s="32"/>
      <c r="B227" s="17"/>
      <c r="C227" s="17"/>
      <c r="D227" s="17"/>
      <c r="E227" s="33"/>
      <c r="F227" s="32"/>
      <c r="G227" s="17"/>
      <c r="H227" s="24" t="str">
        <f aca="false">IF($B227="","",IFERROR(INDEX(Deductees!$B$5:$B$304,MATCH($B227,Deductees!$A$5:$A$304,0))&amp;"",""))</f>
        <v/>
      </c>
      <c r="I227" s="24" t="str">
        <f aca="false">IF($B227="","",IFERROR(INDEX(Deductees!$C$5:$C$304,MATCH($B227,Deductees!$A$5:$A$304,0)),"Not in master"))</f>
        <v/>
      </c>
      <c r="J227" s="24" t="str">
        <f aca="false">IF($B227="","",IFERROR(INDEX(Deductees!$D$5:$D$304,MATCH($B227,Deductees!$A$5:$A$304,0)),"-"))</f>
        <v/>
      </c>
      <c r="K227" s="24" t="str">
        <f aca="false">IF($C227="","",IFERROR(INDEX('Section Master'!$C$5:$C$29,MATCH($C227,'Section Master'!$A$5:$A$29,0))&amp;" / "&amp;INDEX('Section Master'!$D$5:$D$29,MATCH($C227,'Section Master'!$A$5:$A$29,0)),"Code not found"))</f>
        <v/>
      </c>
      <c r="L227" s="25" t="str">
        <f aca="false">IF(OR($B227="",$C227="",$E227=""),"",IFERROR(IF(I227&lt;&gt;"Valid",MAX(INDEX('Section Master'!$F$5:$F$29,MATCH($C227,'Section Master'!$A$5:$A$29,0)),INDEX('Section Master'!$G$5:$G$29,MATCH($C227,'Section Master'!$A$5:$A$29,0))),IF(J227="Individual/HUF",INDEX('Section Master'!$E$5:$E$29,MATCH($C227,'Section Master'!$A$5:$A$29,0)),INDEX('Section Master'!$F$5:$F$29,MATCH($C227,'Section Master'!$A$5:$A$29,0)))),0))</f>
        <v/>
      </c>
      <c r="M227" s="26" t="str">
        <f aca="false">IF(A227="","",IF(MONTH(A227)&gt;=4,YEAR(A227),YEAR(A227)-1))</f>
        <v/>
      </c>
      <c r="N227" s="21" t="str">
        <f aca="false">IF(A227="","","Q"&amp;CHOOSE(MONTH(A227),4,4,4,1,1,1,2,2,2,3,3,3))</f>
        <v/>
      </c>
      <c r="O227" s="27" t="str">
        <f aca="false">IF(OR($B227="",$C227="",$E227=""),"",SUMIFS($E$6:E227,$B$6:B227,B227,$C$6:C227,C227,$M$6:M227,M227))</f>
        <v/>
      </c>
      <c r="P227" s="27" t="str">
        <f aca="false">IF(OR($B227="",$C227="",$E227=""),"",SUMIFS($Q$6:Q226,$B$6:B226,B227,$C$6:C226,C227,$M$6:M226,M227))</f>
        <v/>
      </c>
      <c r="Q227" s="27" t="str">
        <f aca="false">IF(OR($B227="",$C227="",$E227=""),"",IFERROR(CHOOSE(MATCH(INDEX('Section Master'!$H$5:$H$29,MATCH($C227,'Section Master'!$A$5:$A$29,0)),{"Single+Aggregate","Aggregate","Per payment","Excess over","None"},0),IF(O227&gt;INDEX('Section Master'!$J$5:$J$29,MATCH($C227,'Section Master'!$A$5:$A$29,0)),O227-P227,IF(E227&gt;INDEX('Section Master'!$I$5:$I$29,MATCH($C227,'Section Master'!$A$5:$A$29,0)),E227,0)),IF(O227&gt;INDEX('Section Master'!$J$5:$J$29,MATCH($C227,'Section Master'!$A$5:$A$29,0)),O227-P227,0),IF(E227&gt;INDEX('Section Master'!$I$5:$I$29,MATCH($C227,'Section Master'!$A$5:$A$29,0)),E227,0),MAX(0,O227-INDEX('Section Master'!$J$5:$J$29,MATCH($C227,'Section Master'!$A$5:$A$29,0)))-P227,E227),0))</f>
        <v/>
      </c>
      <c r="R227" s="28" t="str">
        <f aca="false">IF(Q227="","",ROUND(Q227*L227,0))</f>
        <v/>
      </c>
      <c r="T227" s="29" t="str">
        <f aca="false">IF(A227="","",IF(MONTH(A227)=3,DATE(YEAR(A227),4,30),DATE(YEAR(A227),MONTH(A227)+1,7)))</f>
        <v/>
      </c>
      <c r="U227" s="26" t="str">
        <f aca="false">IF(OR(R227="",F227=""),"",IF(R227=0,0,IF(F227&gt;T227,(YEAR(F227)-YEAR(A227))*12+MONTH(F227)-MONTH(A227)+1,0)))</f>
        <v/>
      </c>
      <c r="V227" s="30" t="str">
        <f aca="false">IF(U227="","",ROUND(R227*Summary!$C$7*U227,0))</f>
        <v/>
      </c>
      <c r="W227" s="21" t="str">
        <f aca="false">IF(OR($B227="",$C227="",$E227=""),"",IF(R227=0,"No TDS yet",IF(F227="",IF(Summary!$C$6&gt;T227,"Overdue","Pending"),IF(F227&gt;T227,"Deposited late","Deposited"))))</f>
        <v/>
      </c>
      <c r="X227" s="31" t="str">
        <f aca="false">IF(B227="","",IF(OR(ISNA(MATCH($B227,Deductees!$A$5:$A$304,0)),ISNA(MATCH($C227,'Section Master'!$A$5:$A$29,0)),E227=""),1,0))</f>
        <v/>
      </c>
    </row>
    <row r="228" customFormat="false" ht="15" hidden="false" customHeight="true" outlineLevel="0" collapsed="false">
      <c r="A228" s="32"/>
      <c r="B228" s="17"/>
      <c r="C228" s="17"/>
      <c r="D228" s="17"/>
      <c r="E228" s="33"/>
      <c r="F228" s="32"/>
      <c r="G228" s="17"/>
      <c r="H228" s="24" t="str">
        <f aca="false">IF($B228="","",IFERROR(INDEX(Deductees!$B$5:$B$304,MATCH($B228,Deductees!$A$5:$A$304,0))&amp;"",""))</f>
        <v/>
      </c>
      <c r="I228" s="24" t="str">
        <f aca="false">IF($B228="","",IFERROR(INDEX(Deductees!$C$5:$C$304,MATCH($B228,Deductees!$A$5:$A$304,0)),"Not in master"))</f>
        <v/>
      </c>
      <c r="J228" s="24" t="str">
        <f aca="false">IF($B228="","",IFERROR(INDEX(Deductees!$D$5:$D$304,MATCH($B228,Deductees!$A$5:$A$304,0)),"-"))</f>
        <v/>
      </c>
      <c r="K228" s="24" t="str">
        <f aca="false">IF($C228="","",IFERROR(INDEX('Section Master'!$C$5:$C$29,MATCH($C228,'Section Master'!$A$5:$A$29,0))&amp;" / "&amp;INDEX('Section Master'!$D$5:$D$29,MATCH($C228,'Section Master'!$A$5:$A$29,0)),"Code not found"))</f>
        <v/>
      </c>
      <c r="L228" s="25" t="str">
        <f aca="false">IF(OR($B228="",$C228="",$E228=""),"",IFERROR(IF(I228&lt;&gt;"Valid",MAX(INDEX('Section Master'!$F$5:$F$29,MATCH($C228,'Section Master'!$A$5:$A$29,0)),INDEX('Section Master'!$G$5:$G$29,MATCH($C228,'Section Master'!$A$5:$A$29,0))),IF(J228="Individual/HUF",INDEX('Section Master'!$E$5:$E$29,MATCH($C228,'Section Master'!$A$5:$A$29,0)),INDEX('Section Master'!$F$5:$F$29,MATCH($C228,'Section Master'!$A$5:$A$29,0)))),0))</f>
        <v/>
      </c>
      <c r="M228" s="26" t="str">
        <f aca="false">IF(A228="","",IF(MONTH(A228)&gt;=4,YEAR(A228),YEAR(A228)-1))</f>
        <v/>
      </c>
      <c r="N228" s="21" t="str">
        <f aca="false">IF(A228="","","Q"&amp;CHOOSE(MONTH(A228),4,4,4,1,1,1,2,2,2,3,3,3))</f>
        <v/>
      </c>
      <c r="O228" s="27" t="str">
        <f aca="false">IF(OR($B228="",$C228="",$E228=""),"",SUMIFS($E$6:E228,$B$6:B228,B228,$C$6:C228,C228,$M$6:M228,M228))</f>
        <v/>
      </c>
      <c r="P228" s="27" t="str">
        <f aca="false">IF(OR($B228="",$C228="",$E228=""),"",SUMIFS($Q$6:Q227,$B$6:B227,B228,$C$6:C227,C228,$M$6:M227,M228))</f>
        <v/>
      </c>
      <c r="Q228" s="27" t="str">
        <f aca="false">IF(OR($B228="",$C228="",$E228=""),"",IFERROR(CHOOSE(MATCH(INDEX('Section Master'!$H$5:$H$29,MATCH($C228,'Section Master'!$A$5:$A$29,0)),{"Single+Aggregate","Aggregate","Per payment","Excess over","None"},0),IF(O228&gt;INDEX('Section Master'!$J$5:$J$29,MATCH($C228,'Section Master'!$A$5:$A$29,0)),O228-P228,IF(E228&gt;INDEX('Section Master'!$I$5:$I$29,MATCH($C228,'Section Master'!$A$5:$A$29,0)),E228,0)),IF(O228&gt;INDEX('Section Master'!$J$5:$J$29,MATCH($C228,'Section Master'!$A$5:$A$29,0)),O228-P228,0),IF(E228&gt;INDEX('Section Master'!$I$5:$I$29,MATCH($C228,'Section Master'!$A$5:$A$29,0)),E228,0),MAX(0,O228-INDEX('Section Master'!$J$5:$J$29,MATCH($C228,'Section Master'!$A$5:$A$29,0)))-P228,E228),0))</f>
        <v/>
      </c>
      <c r="R228" s="28" t="str">
        <f aca="false">IF(Q228="","",ROUND(Q228*L228,0))</f>
        <v/>
      </c>
      <c r="T228" s="29" t="str">
        <f aca="false">IF(A228="","",IF(MONTH(A228)=3,DATE(YEAR(A228),4,30),DATE(YEAR(A228),MONTH(A228)+1,7)))</f>
        <v/>
      </c>
      <c r="U228" s="26" t="str">
        <f aca="false">IF(OR(R228="",F228=""),"",IF(R228=0,0,IF(F228&gt;T228,(YEAR(F228)-YEAR(A228))*12+MONTH(F228)-MONTH(A228)+1,0)))</f>
        <v/>
      </c>
      <c r="V228" s="30" t="str">
        <f aca="false">IF(U228="","",ROUND(R228*Summary!$C$7*U228,0))</f>
        <v/>
      </c>
      <c r="W228" s="21" t="str">
        <f aca="false">IF(OR($B228="",$C228="",$E228=""),"",IF(R228=0,"No TDS yet",IF(F228="",IF(Summary!$C$6&gt;T228,"Overdue","Pending"),IF(F228&gt;T228,"Deposited late","Deposited"))))</f>
        <v/>
      </c>
      <c r="X228" s="31" t="str">
        <f aca="false">IF(B228="","",IF(OR(ISNA(MATCH($B228,Deductees!$A$5:$A$304,0)),ISNA(MATCH($C228,'Section Master'!$A$5:$A$29,0)),E228=""),1,0))</f>
        <v/>
      </c>
    </row>
    <row r="229" customFormat="false" ht="15" hidden="false" customHeight="true" outlineLevel="0" collapsed="false">
      <c r="A229" s="32"/>
      <c r="B229" s="17"/>
      <c r="C229" s="17"/>
      <c r="D229" s="17"/>
      <c r="E229" s="33"/>
      <c r="F229" s="32"/>
      <c r="G229" s="17"/>
      <c r="H229" s="24" t="str">
        <f aca="false">IF($B229="","",IFERROR(INDEX(Deductees!$B$5:$B$304,MATCH($B229,Deductees!$A$5:$A$304,0))&amp;"",""))</f>
        <v/>
      </c>
      <c r="I229" s="24" t="str">
        <f aca="false">IF($B229="","",IFERROR(INDEX(Deductees!$C$5:$C$304,MATCH($B229,Deductees!$A$5:$A$304,0)),"Not in master"))</f>
        <v/>
      </c>
      <c r="J229" s="24" t="str">
        <f aca="false">IF($B229="","",IFERROR(INDEX(Deductees!$D$5:$D$304,MATCH($B229,Deductees!$A$5:$A$304,0)),"-"))</f>
        <v/>
      </c>
      <c r="K229" s="24" t="str">
        <f aca="false">IF($C229="","",IFERROR(INDEX('Section Master'!$C$5:$C$29,MATCH($C229,'Section Master'!$A$5:$A$29,0))&amp;" / "&amp;INDEX('Section Master'!$D$5:$D$29,MATCH($C229,'Section Master'!$A$5:$A$29,0)),"Code not found"))</f>
        <v/>
      </c>
      <c r="L229" s="25" t="str">
        <f aca="false">IF(OR($B229="",$C229="",$E229=""),"",IFERROR(IF(I229&lt;&gt;"Valid",MAX(INDEX('Section Master'!$F$5:$F$29,MATCH($C229,'Section Master'!$A$5:$A$29,0)),INDEX('Section Master'!$G$5:$G$29,MATCH($C229,'Section Master'!$A$5:$A$29,0))),IF(J229="Individual/HUF",INDEX('Section Master'!$E$5:$E$29,MATCH($C229,'Section Master'!$A$5:$A$29,0)),INDEX('Section Master'!$F$5:$F$29,MATCH($C229,'Section Master'!$A$5:$A$29,0)))),0))</f>
        <v/>
      </c>
      <c r="M229" s="26" t="str">
        <f aca="false">IF(A229="","",IF(MONTH(A229)&gt;=4,YEAR(A229),YEAR(A229)-1))</f>
        <v/>
      </c>
      <c r="N229" s="21" t="str">
        <f aca="false">IF(A229="","","Q"&amp;CHOOSE(MONTH(A229),4,4,4,1,1,1,2,2,2,3,3,3))</f>
        <v/>
      </c>
      <c r="O229" s="27" t="str">
        <f aca="false">IF(OR($B229="",$C229="",$E229=""),"",SUMIFS($E$6:E229,$B$6:B229,B229,$C$6:C229,C229,$M$6:M229,M229))</f>
        <v/>
      </c>
      <c r="P229" s="27" t="str">
        <f aca="false">IF(OR($B229="",$C229="",$E229=""),"",SUMIFS($Q$6:Q228,$B$6:B228,B229,$C$6:C228,C229,$M$6:M228,M229))</f>
        <v/>
      </c>
      <c r="Q229" s="27" t="str">
        <f aca="false">IF(OR($B229="",$C229="",$E229=""),"",IFERROR(CHOOSE(MATCH(INDEX('Section Master'!$H$5:$H$29,MATCH($C229,'Section Master'!$A$5:$A$29,0)),{"Single+Aggregate","Aggregate","Per payment","Excess over","None"},0),IF(O229&gt;INDEX('Section Master'!$J$5:$J$29,MATCH($C229,'Section Master'!$A$5:$A$29,0)),O229-P229,IF(E229&gt;INDEX('Section Master'!$I$5:$I$29,MATCH($C229,'Section Master'!$A$5:$A$29,0)),E229,0)),IF(O229&gt;INDEX('Section Master'!$J$5:$J$29,MATCH($C229,'Section Master'!$A$5:$A$29,0)),O229-P229,0),IF(E229&gt;INDEX('Section Master'!$I$5:$I$29,MATCH($C229,'Section Master'!$A$5:$A$29,0)),E229,0),MAX(0,O229-INDEX('Section Master'!$J$5:$J$29,MATCH($C229,'Section Master'!$A$5:$A$29,0)))-P229,E229),0))</f>
        <v/>
      </c>
      <c r="R229" s="28" t="str">
        <f aca="false">IF(Q229="","",ROUND(Q229*L229,0))</f>
        <v/>
      </c>
      <c r="T229" s="29" t="str">
        <f aca="false">IF(A229="","",IF(MONTH(A229)=3,DATE(YEAR(A229),4,30),DATE(YEAR(A229),MONTH(A229)+1,7)))</f>
        <v/>
      </c>
      <c r="U229" s="26" t="str">
        <f aca="false">IF(OR(R229="",F229=""),"",IF(R229=0,0,IF(F229&gt;T229,(YEAR(F229)-YEAR(A229))*12+MONTH(F229)-MONTH(A229)+1,0)))</f>
        <v/>
      </c>
      <c r="V229" s="30" t="str">
        <f aca="false">IF(U229="","",ROUND(R229*Summary!$C$7*U229,0))</f>
        <v/>
      </c>
      <c r="W229" s="21" t="str">
        <f aca="false">IF(OR($B229="",$C229="",$E229=""),"",IF(R229=0,"No TDS yet",IF(F229="",IF(Summary!$C$6&gt;T229,"Overdue","Pending"),IF(F229&gt;T229,"Deposited late","Deposited"))))</f>
        <v/>
      </c>
      <c r="X229" s="31" t="str">
        <f aca="false">IF(B229="","",IF(OR(ISNA(MATCH($B229,Deductees!$A$5:$A$304,0)),ISNA(MATCH($C229,'Section Master'!$A$5:$A$29,0)),E229=""),1,0))</f>
        <v/>
      </c>
    </row>
    <row r="230" customFormat="false" ht="15" hidden="false" customHeight="true" outlineLevel="0" collapsed="false">
      <c r="A230" s="32"/>
      <c r="B230" s="17"/>
      <c r="C230" s="17"/>
      <c r="D230" s="17"/>
      <c r="E230" s="33"/>
      <c r="F230" s="32"/>
      <c r="G230" s="17"/>
      <c r="H230" s="24" t="str">
        <f aca="false">IF($B230="","",IFERROR(INDEX(Deductees!$B$5:$B$304,MATCH($B230,Deductees!$A$5:$A$304,0))&amp;"",""))</f>
        <v/>
      </c>
      <c r="I230" s="24" t="str">
        <f aca="false">IF($B230="","",IFERROR(INDEX(Deductees!$C$5:$C$304,MATCH($B230,Deductees!$A$5:$A$304,0)),"Not in master"))</f>
        <v/>
      </c>
      <c r="J230" s="24" t="str">
        <f aca="false">IF($B230="","",IFERROR(INDEX(Deductees!$D$5:$D$304,MATCH($B230,Deductees!$A$5:$A$304,0)),"-"))</f>
        <v/>
      </c>
      <c r="K230" s="24" t="str">
        <f aca="false">IF($C230="","",IFERROR(INDEX('Section Master'!$C$5:$C$29,MATCH($C230,'Section Master'!$A$5:$A$29,0))&amp;" / "&amp;INDEX('Section Master'!$D$5:$D$29,MATCH($C230,'Section Master'!$A$5:$A$29,0)),"Code not found"))</f>
        <v/>
      </c>
      <c r="L230" s="25" t="str">
        <f aca="false">IF(OR($B230="",$C230="",$E230=""),"",IFERROR(IF(I230&lt;&gt;"Valid",MAX(INDEX('Section Master'!$F$5:$F$29,MATCH($C230,'Section Master'!$A$5:$A$29,0)),INDEX('Section Master'!$G$5:$G$29,MATCH($C230,'Section Master'!$A$5:$A$29,0))),IF(J230="Individual/HUF",INDEX('Section Master'!$E$5:$E$29,MATCH($C230,'Section Master'!$A$5:$A$29,0)),INDEX('Section Master'!$F$5:$F$29,MATCH($C230,'Section Master'!$A$5:$A$29,0)))),0))</f>
        <v/>
      </c>
      <c r="M230" s="26" t="str">
        <f aca="false">IF(A230="","",IF(MONTH(A230)&gt;=4,YEAR(A230),YEAR(A230)-1))</f>
        <v/>
      </c>
      <c r="N230" s="21" t="str">
        <f aca="false">IF(A230="","","Q"&amp;CHOOSE(MONTH(A230),4,4,4,1,1,1,2,2,2,3,3,3))</f>
        <v/>
      </c>
      <c r="O230" s="27" t="str">
        <f aca="false">IF(OR($B230="",$C230="",$E230=""),"",SUMIFS($E$6:E230,$B$6:B230,B230,$C$6:C230,C230,$M$6:M230,M230))</f>
        <v/>
      </c>
      <c r="P230" s="27" t="str">
        <f aca="false">IF(OR($B230="",$C230="",$E230=""),"",SUMIFS($Q$6:Q229,$B$6:B229,B230,$C$6:C229,C230,$M$6:M229,M230))</f>
        <v/>
      </c>
      <c r="Q230" s="27" t="str">
        <f aca="false">IF(OR($B230="",$C230="",$E230=""),"",IFERROR(CHOOSE(MATCH(INDEX('Section Master'!$H$5:$H$29,MATCH($C230,'Section Master'!$A$5:$A$29,0)),{"Single+Aggregate","Aggregate","Per payment","Excess over","None"},0),IF(O230&gt;INDEX('Section Master'!$J$5:$J$29,MATCH($C230,'Section Master'!$A$5:$A$29,0)),O230-P230,IF(E230&gt;INDEX('Section Master'!$I$5:$I$29,MATCH($C230,'Section Master'!$A$5:$A$29,0)),E230,0)),IF(O230&gt;INDEX('Section Master'!$J$5:$J$29,MATCH($C230,'Section Master'!$A$5:$A$29,0)),O230-P230,0),IF(E230&gt;INDEX('Section Master'!$I$5:$I$29,MATCH($C230,'Section Master'!$A$5:$A$29,0)),E230,0),MAX(0,O230-INDEX('Section Master'!$J$5:$J$29,MATCH($C230,'Section Master'!$A$5:$A$29,0)))-P230,E230),0))</f>
        <v/>
      </c>
      <c r="R230" s="28" t="str">
        <f aca="false">IF(Q230="","",ROUND(Q230*L230,0))</f>
        <v/>
      </c>
      <c r="T230" s="29" t="str">
        <f aca="false">IF(A230="","",IF(MONTH(A230)=3,DATE(YEAR(A230),4,30),DATE(YEAR(A230),MONTH(A230)+1,7)))</f>
        <v/>
      </c>
      <c r="U230" s="26" t="str">
        <f aca="false">IF(OR(R230="",F230=""),"",IF(R230=0,0,IF(F230&gt;T230,(YEAR(F230)-YEAR(A230))*12+MONTH(F230)-MONTH(A230)+1,0)))</f>
        <v/>
      </c>
      <c r="V230" s="30" t="str">
        <f aca="false">IF(U230="","",ROUND(R230*Summary!$C$7*U230,0))</f>
        <v/>
      </c>
      <c r="W230" s="21" t="str">
        <f aca="false">IF(OR($B230="",$C230="",$E230=""),"",IF(R230=0,"No TDS yet",IF(F230="",IF(Summary!$C$6&gt;T230,"Overdue","Pending"),IF(F230&gt;T230,"Deposited late","Deposited"))))</f>
        <v/>
      </c>
      <c r="X230" s="31" t="str">
        <f aca="false">IF(B230="","",IF(OR(ISNA(MATCH($B230,Deductees!$A$5:$A$304,0)),ISNA(MATCH($C230,'Section Master'!$A$5:$A$29,0)),E230=""),1,0))</f>
        <v/>
      </c>
    </row>
    <row r="231" customFormat="false" ht="15" hidden="false" customHeight="true" outlineLevel="0" collapsed="false">
      <c r="A231" s="32"/>
      <c r="B231" s="17"/>
      <c r="C231" s="17"/>
      <c r="D231" s="17"/>
      <c r="E231" s="33"/>
      <c r="F231" s="32"/>
      <c r="G231" s="17"/>
      <c r="H231" s="24" t="str">
        <f aca="false">IF($B231="","",IFERROR(INDEX(Deductees!$B$5:$B$304,MATCH($B231,Deductees!$A$5:$A$304,0))&amp;"",""))</f>
        <v/>
      </c>
      <c r="I231" s="24" t="str">
        <f aca="false">IF($B231="","",IFERROR(INDEX(Deductees!$C$5:$C$304,MATCH($B231,Deductees!$A$5:$A$304,0)),"Not in master"))</f>
        <v/>
      </c>
      <c r="J231" s="24" t="str">
        <f aca="false">IF($B231="","",IFERROR(INDEX(Deductees!$D$5:$D$304,MATCH($B231,Deductees!$A$5:$A$304,0)),"-"))</f>
        <v/>
      </c>
      <c r="K231" s="24" t="str">
        <f aca="false">IF($C231="","",IFERROR(INDEX('Section Master'!$C$5:$C$29,MATCH($C231,'Section Master'!$A$5:$A$29,0))&amp;" / "&amp;INDEX('Section Master'!$D$5:$D$29,MATCH($C231,'Section Master'!$A$5:$A$29,0)),"Code not found"))</f>
        <v/>
      </c>
      <c r="L231" s="25" t="str">
        <f aca="false">IF(OR($B231="",$C231="",$E231=""),"",IFERROR(IF(I231&lt;&gt;"Valid",MAX(INDEX('Section Master'!$F$5:$F$29,MATCH($C231,'Section Master'!$A$5:$A$29,0)),INDEX('Section Master'!$G$5:$G$29,MATCH($C231,'Section Master'!$A$5:$A$29,0))),IF(J231="Individual/HUF",INDEX('Section Master'!$E$5:$E$29,MATCH($C231,'Section Master'!$A$5:$A$29,0)),INDEX('Section Master'!$F$5:$F$29,MATCH($C231,'Section Master'!$A$5:$A$29,0)))),0))</f>
        <v/>
      </c>
      <c r="M231" s="26" t="str">
        <f aca="false">IF(A231="","",IF(MONTH(A231)&gt;=4,YEAR(A231),YEAR(A231)-1))</f>
        <v/>
      </c>
      <c r="N231" s="21" t="str">
        <f aca="false">IF(A231="","","Q"&amp;CHOOSE(MONTH(A231),4,4,4,1,1,1,2,2,2,3,3,3))</f>
        <v/>
      </c>
      <c r="O231" s="27" t="str">
        <f aca="false">IF(OR($B231="",$C231="",$E231=""),"",SUMIFS($E$6:E231,$B$6:B231,B231,$C$6:C231,C231,$M$6:M231,M231))</f>
        <v/>
      </c>
      <c r="P231" s="27" t="str">
        <f aca="false">IF(OR($B231="",$C231="",$E231=""),"",SUMIFS($Q$6:Q230,$B$6:B230,B231,$C$6:C230,C231,$M$6:M230,M231))</f>
        <v/>
      </c>
      <c r="Q231" s="27" t="str">
        <f aca="false">IF(OR($B231="",$C231="",$E231=""),"",IFERROR(CHOOSE(MATCH(INDEX('Section Master'!$H$5:$H$29,MATCH($C231,'Section Master'!$A$5:$A$29,0)),{"Single+Aggregate","Aggregate","Per payment","Excess over","None"},0),IF(O231&gt;INDEX('Section Master'!$J$5:$J$29,MATCH($C231,'Section Master'!$A$5:$A$29,0)),O231-P231,IF(E231&gt;INDEX('Section Master'!$I$5:$I$29,MATCH($C231,'Section Master'!$A$5:$A$29,0)),E231,0)),IF(O231&gt;INDEX('Section Master'!$J$5:$J$29,MATCH($C231,'Section Master'!$A$5:$A$29,0)),O231-P231,0),IF(E231&gt;INDEX('Section Master'!$I$5:$I$29,MATCH($C231,'Section Master'!$A$5:$A$29,0)),E231,0),MAX(0,O231-INDEX('Section Master'!$J$5:$J$29,MATCH($C231,'Section Master'!$A$5:$A$29,0)))-P231,E231),0))</f>
        <v/>
      </c>
      <c r="R231" s="28" t="str">
        <f aca="false">IF(Q231="","",ROUND(Q231*L231,0))</f>
        <v/>
      </c>
      <c r="T231" s="29" t="str">
        <f aca="false">IF(A231="","",IF(MONTH(A231)=3,DATE(YEAR(A231),4,30),DATE(YEAR(A231),MONTH(A231)+1,7)))</f>
        <v/>
      </c>
      <c r="U231" s="26" t="str">
        <f aca="false">IF(OR(R231="",F231=""),"",IF(R231=0,0,IF(F231&gt;T231,(YEAR(F231)-YEAR(A231))*12+MONTH(F231)-MONTH(A231)+1,0)))</f>
        <v/>
      </c>
      <c r="V231" s="30" t="str">
        <f aca="false">IF(U231="","",ROUND(R231*Summary!$C$7*U231,0))</f>
        <v/>
      </c>
      <c r="W231" s="21" t="str">
        <f aca="false">IF(OR($B231="",$C231="",$E231=""),"",IF(R231=0,"No TDS yet",IF(F231="",IF(Summary!$C$6&gt;T231,"Overdue","Pending"),IF(F231&gt;T231,"Deposited late","Deposited"))))</f>
        <v/>
      </c>
      <c r="X231" s="31" t="str">
        <f aca="false">IF(B231="","",IF(OR(ISNA(MATCH($B231,Deductees!$A$5:$A$304,0)),ISNA(MATCH($C231,'Section Master'!$A$5:$A$29,0)),E231=""),1,0))</f>
        <v/>
      </c>
    </row>
    <row r="232" customFormat="false" ht="15" hidden="false" customHeight="true" outlineLevel="0" collapsed="false">
      <c r="A232" s="32"/>
      <c r="B232" s="17"/>
      <c r="C232" s="17"/>
      <c r="D232" s="17"/>
      <c r="E232" s="33"/>
      <c r="F232" s="32"/>
      <c r="G232" s="17"/>
      <c r="H232" s="24" t="str">
        <f aca="false">IF($B232="","",IFERROR(INDEX(Deductees!$B$5:$B$304,MATCH($B232,Deductees!$A$5:$A$304,0))&amp;"",""))</f>
        <v/>
      </c>
      <c r="I232" s="24" t="str">
        <f aca="false">IF($B232="","",IFERROR(INDEX(Deductees!$C$5:$C$304,MATCH($B232,Deductees!$A$5:$A$304,0)),"Not in master"))</f>
        <v/>
      </c>
      <c r="J232" s="24" t="str">
        <f aca="false">IF($B232="","",IFERROR(INDEX(Deductees!$D$5:$D$304,MATCH($B232,Deductees!$A$5:$A$304,0)),"-"))</f>
        <v/>
      </c>
      <c r="K232" s="24" t="str">
        <f aca="false">IF($C232="","",IFERROR(INDEX('Section Master'!$C$5:$C$29,MATCH($C232,'Section Master'!$A$5:$A$29,0))&amp;" / "&amp;INDEX('Section Master'!$D$5:$D$29,MATCH($C232,'Section Master'!$A$5:$A$29,0)),"Code not found"))</f>
        <v/>
      </c>
      <c r="L232" s="25" t="str">
        <f aca="false">IF(OR($B232="",$C232="",$E232=""),"",IFERROR(IF(I232&lt;&gt;"Valid",MAX(INDEX('Section Master'!$F$5:$F$29,MATCH($C232,'Section Master'!$A$5:$A$29,0)),INDEX('Section Master'!$G$5:$G$29,MATCH($C232,'Section Master'!$A$5:$A$29,0))),IF(J232="Individual/HUF",INDEX('Section Master'!$E$5:$E$29,MATCH($C232,'Section Master'!$A$5:$A$29,0)),INDEX('Section Master'!$F$5:$F$29,MATCH($C232,'Section Master'!$A$5:$A$29,0)))),0))</f>
        <v/>
      </c>
      <c r="M232" s="26" t="str">
        <f aca="false">IF(A232="","",IF(MONTH(A232)&gt;=4,YEAR(A232),YEAR(A232)-1))</f>
        <v/>
      </c>
      <c r="N232" s="21" t="str">
        <f aca="false">IF(A232="","","Q"&amp;CHOOSE(MONTH(A232),4,4,4,1,1,1,2,2,2,3,3,3))</f>
        <v/>
      </c>
      <c r="O232" s="27" t="str">
        <f aca="false">IF(OR($B232="",$C232="",$E232=""),"",SUMIFS($E$6:E232,$B$6:B232,B232,$C$6:C232,C232,$M$6:M232,M232))</f>
        <v/>
      </c>
      <c r="P232" s="27" t="str">
        <f aca="false">IF(OR($B232="",$C232="",$E232=""),"",SUMIFS($Q$6:Q231,$B$6:B231,B232,$C$6:C231,C232,$M$6:M231,M232))</f>
        <v/>
      </c>
      <c r="Q232" s="27" t="str">
        <f aca="false">IF(OR($B232="",$C232="",$E232=""),"",IFERROR(CHOOSE(MATCH(INDEX('Section Master'!$H$5:$H$29,MATCH($C232,'Section Master'!$A$5:$A$29,0)),{"Single+Aggregate","Aggregate","Per payment","Excess over","None"},0),IF(O232&gt;INDEX('Section Master'!$J$5:$J$29,MATCH($C232,'Section Master'!$A$5:$A$29,0)),O232-P232,IF(E232&gt;INDEX('Section Master'!$I$5:$I$29,MATCH($C232,'Section Master'!$A$5:$A$29,0)),E232,0)),IF(O232&gt;INDEX('Section Master'!$J$5:$J$29,MATCH($C232,'Section Master'!$A$5:$A$29,0)),O232-P232,0),IF(E232&gt;INDEX('Section Master'!$I$5:$I$29,MATCH($C232,'Section Master'!$A$5:$A$29,0)),E232,0),MAX(0,O232-INDEX('Section Master'!$J$5:$J$29,MATCH($C232,'Section Master'!$A$5:$A$29,0)))-P232,E232),0))</f>
        <v/>
      </c>
      <c r="R232" s="28" t="str">
        <f aca="false">IF(Q232="","",ROUND(Q232*L232,0))</f>
        <v/>
      </c>
      <c r="T232" s="29" t="str">
        <f aca="false">IF(A232="","",IF(MONTH(A232)=3,DATE(YEAR(A232),4,30),DATE(YEAR(A232),MONTH(A232)+1,7)))</f>
        <v/>
      </c>
      <c r="U232" s="26" t="str">
        <f aca="false">IF(OR(R232="",F232=""),"",IF(R232=0,0,IF(F232&gt;T232,(YEAR(F232)-YEAR(A232))*12+MONTH(F232)-MONTH(A232)+1,0)))</f>
        <v/>
      </c>
      <c r="V232" s="30" t="str">
        <f aca="false">IF(U232="","",ROUND(R232*Summary!$C$7*U232,0))</f>
        <v/>
      </c>
      <c r="W232" s="21" t="str">
        <f aca="false">IF(OR($B232="",$C232="",$E232=""),"",IF(R232=0,"No TDS yet",IF(F232="",IF(Summary!$C$6&gt;T232,"Overdue","Pending"),IF(F232&gt;T232,"Deposited late","Deposited"))))</f>
        <v/>
      </c>
      <c r="X232" s="31" t="str">
        <f aca="false">IF(B232="","",IF(OR(ISNA(MATCH($B232,Deductees!$A$5:$A$304,0)),ISNA(MATCH($C232,'Section Master'!$A$5:$A$29,0)),E232=""),1,0))</f>
        <v/>
      </c>
    </row>
    <row r="233" customFormat="false" ht="15" hidden="false" customHeight="true" outlineLevel="0" collapsed="false">
      <c r="A233" s="32"/>
      <c r="B233" s="17"/>
      <c r="C233" s="17"/>
      <c r="D233" s="17"/>
      <c r="E233" s="33"/>
      <c r="F233" s="32"/>
      <c r="G233" s="17"/>
      <c r="H233" s="24" t="str">
        <f aca="false">IF($B233="","",IFERROR(INDEX(Deductees!$B$5:$B$304,MATCH($B233,Deductees!$A$5:$A$304,0))&amp;"",""))</f>
        <v/>
      </c>
      <c r="I233" s="24" t="str">
        <f aca="false">IF($B233="","",IFERROR(INDEX(Deductees!$C$5:$C$304,MATCH($B233,Deductees!$A$5:$A$304,0)),"Not in master"))</f>
        <v/>
      </c>
      <c r="J233" s="24" t="str">
        <f aca="false">IF($B233="","",IFERROR(INDEX(Deductees!$D$5:$D$304,MATCH($B233,Deductees!$A$5:$A$304,0)),"-"))</f>
        <v/>
      </c>
      <c r="K233" s="24" t="str">
        <f aca="false">IF($C233="","",IFERROR(INDEX('Section Master'!$C$5:$C$29,MATCH($C233,'Section Master'!$A$5:$A$29,0))&amp;" / "&amp;INDEX('Section Master'!$D$5:$D$29,MATCH($C233,'Section Master'!$A$5:$A$29,0)),"Code not found"))</f>
        <v/>
      </c>
      <c r="L233" s="25" t="str">
        <f aca="false">IF(OR($B233="",$C233="",$E233=""),"",IFERROR(IF(I233&lt;&gt;"Valid",MAX(INDEX('Section Master'!$F$5:$F$29,MATCH($C233,'Section Master'!$A$5:$A$29,0)),INDEX('Section Master'!$G$5:$G$29,MATCH($C233,'Section Master'!$A$5:$A$29,0))),IF(J233="Individual/HUF",INDEX('Section Master'!$E$5:$E$29,MATCH($C233,'Section Master'!$A$5:$A$29,0)),INDEX('Section Master'!$F$5:$F$29,MATCH($C233,'Section Master'!$A$5:$A$29,0)))),0))</f>
        <v/>
      </c>
      <c r="M233" s="26" t="str">
        <f aca="false">IF(A233="","",IF(MONTH(A233)&gt;=4,YEAR(A233),YEAR(A233)-1))</f>
        <v/>
      </c>
      <c r="N233" s="21" t="str">
        <f aca="false">IF(A233="","","Q"&amp;CHOOSE(MONTH(A233),4,4,4,1,1,1,2,2,2,3,3,3))</f>
        <v/>
      </c>
      <c r="O233" s="27" t="str">
        <f aca="false">IF(OR($B233="",$C233="",$E233=""),"",SUMIFS($E$6:E233,$B$6:B233,B233,$C$6:C233,C233,$M$6:M233,M233))</f>
        <v/>
      </c>
      <c r="P233" s="27" t="str">
        <f aca="false">IF(OR($B233="",$C233="",$E233=""),"",SUMIFS($Q$6:Q232,$B$6:B232,B233,$C$6:C232,C233,$M$6:M232,M233))</f>
        <v/>
      </c>
      <c r="Q233" s="27" t="str">
        <f aca="false">IF(OR($B233="",$C233="",$E233=""),"",IFERROR(CHOOSE(MATCH(INDEX('Section Master'!$H$5:$H$29,MATCH($C233,'Section Master'!$A$5:$A$29,0)),{"Single+Aggregate","Aggregate","Per payment","Excess over","None"},0),IF(O233&gt;INDEX('Section Master'!$J$5:$J$29,MATCH($C233,'Section Master'!$A$5:$A$29,0)),O233-P233,IF(E233&gt;INDEX('Section Master'!$I$5:$I$29,MATCH($C233,'Section Master'!$A$5:$A$29,0)),E233,0)),IF(O233&gt;INDEX('Section Master'!$J$5:$J$29,MATCH($C233,'Section Master'!$A$5:$A$29,0)),O233-P233,0),IF(E233&gt;INDEX('Section Master'!$I$5:$I$29,MATCH($C233,'Section Master'!$A$5:$A$29,0)),E233,0),MAX(0,O233-INDEX('Section Master'!$J$5:$J$29,MATCH($C233,'Section Master'!$A$5:$A$29,0)))-P233,E233),0))</f>
        <v/>
      </c>
      <c r="R233" s="28" t="str">
        <f aca="false">IF(Q233="","",ROUND(Q233*L233,0))</f>
        <v/>
      </c>
      <c r="T233" s="29" t="str">
        <f aca="false">IF(A233="","",IF(MONTH(A233)=3,DATE(YEAR(A233),4,30),DATE(YEAR(A233),MONTH(A233)+1,7)))</f>
        <v/>
      </c>
      <c r="U233" s="26" t="str">
        <f aca="false">IF(OR(R233="",F233=""),"",IF(R233=0,0,IF(F233&gt;T233,(YEAR(F233)-YEAR(A233))*12+MONTH(F233)-MONTH(A233)+1,0)))</f>
        <v/>
      </c>
      <c r="V233" s="30" t="str">
        <f aca="false">IF(U233="","",ROUND(R233*Summary!$C$7*U233,0))</f>
        <v/>
      </c>
      <c r="W233" s="21" t="str">
        <f aca="false">IF(OR($B233="",$C233="",$E233=""),"",IF(R233=0,"No TDS yet",IF(F233="",IF(Summary!$C$6&gt;T233,"Overdue","Pending"),IF(F233&gt;T233,"Deposited late","Deposited"))))</f>
        <v/>
      </c>
      <c r="X233" s="31" t="str">
        <f aca="false">IF(B233="","",IF(OR(ISNA(MATCH($B233,Deductees!$A$5:$A$304,0)),ISNA(MATCH($C233,'Section Master'!$A$5:$A$29,0)),E233=""),1,0))</f>
        <v/>
      </c>
    </row>
    <row r="234" customFormat="false" ht="15" hidden="false" customHeight="true" outlineLevel="0" collapsed="false">
      <c r="A234" s="32"/>
      <c r="B234" s="17"/>
      <c r="C234" s="17"/>
      <c r="D234" s="17"/>
      <c r="E234" s="33"/>
      <c r="F234" s="32"/>
      <c r="G234" s="17"/>
      <c r="H234" s="24" t="str">
        <f aca="false">IF($B234="","",IFERROR(INDEX(Deductees!$B$5:$B$304,MATCH($B234,Deductees!$A$5:$A$304,0))&amp;"",""))</f>
        <v/>
      </c>
      <c r="I234" s="24" t="str">
        <f aca="false">IF($B234="","",IFERROR(INDEX(Deductees!$C$5:$C$304,MATCH($B234,Deductees!$A$5:$A$304,0)),"Not in master"))</f>
        <v/>
      </c>
      <c r="J234" s="24" t="str">
        <f aca="false">IF($B234="","",IFERROR(INDEX(Deductees!$D$5:$D$304,MATCH($B234,Deductees!$A$5:$A$304,0)),"-"))</f>
        <v/>
      </c>
      <c r="K234" s="24" t="str">
        <f aca="false">IF($C234="","",IFERROR(INDEX('Section Master'!$C$5:$C$29,MATCH($C234,'Section Master'!$A$5:$A$29,0))&amp;" / "&amp;INDEX('Section Master'!$D$5:$D$29,MATCH($C234,'Section Master'!$A$5:$A$29,0)),"Code not found"))</f>
        <v/>
      </c>
      <c r="L234" s="25" t="str">
        <f aca="false">IF(OR($B234="",$C234="",$E234=""),"",IFERROR(IF(I234&lt;&gt;"Valid",MAX(INDEX('Section Master'!$F$5:$F$29,MATCH($C234,'Section Master'!$A$5:$A$29,0)),INDEX('Section Master'!$G$5:$G$29,MATCH($C234,'Section Master'!$A$5:$A$29,0))),IF(J234="Individual/HUF",INDEX('Section Master'!$E$5:$E$29,MATCH($C234,'Section Master'!$A$5:$A$29,0)),INDEX('Section Master'!$F$5:$F$29,MATCH($C234,'Section Master'!$A$5:$A$29,0)))),0))</f>
        <v/>
      </c>
      <c r="M234" s="26" t="str">
        <f aca="false">IF(A234="","",IF(MONTH(A234)&gt;=4,YEAR(A234),YEAR(A234)-1))</f>
        <v/>
      </c>
      <c r="N234" s="21" t="str">
        <f aca="false">IF(A234="","","Q"&amp;CHOOSE(MONTH(A234),4,4,4,1,1,1,2,2,2,3,3,3))</f>
        <v/>
      </c>
      <c r="O234" s="27" t="str">
        <f aca="false">IF(OR($B234="",$C234="",$E234=""),"",SUMIFS($E$6:E234,$B$6:B234,B234,$C$6:C234,C234,$M$6:M234,M234))</f>
        <v/>
      </c>
      <c r="P234" s="27" t="str">
        <f aca="false">IF(OR($B234="",$C234="",$E234=""),"",SUMIFS($Q$6:Q233,$B$6:B233,B234,$C$6:C233,C234,$M$6:M233,M234))</f>
        <v/>
      </c>
      <c r="Q234" s="27" t="str">
        <f aca="false">IF(OR($B234="",$C234="",$E234=""),"",IFERROR(CHOOSE(MATCH(INDEX('Section Master'!$H$5:$H$29,MATCH($C234,'Section Master'!$A$5:$A$29,0)),{"Single+Aggregate","Aggregate","Per payment","Excess over","None"},0),IF(O234&gt;INDEX('Section Master'!$J$5:$J$29,MATCH($C234,'Section Master'!$A$5:$A$29,0)),O234-P234,IF(E234&gt;INDEX('Section Master'!$I$5:$I$29,MATCH($C234,'Section Master'!$A$5:$A$29,0)),E234,0)),IF(O234&gt;INDEX('Section Master'!$J$5:$J$29,MATCH($C234,'Section Master'!$A$5:$A$29,0)),O234-P234,0),IF(E234&gt;INDEX('Section Master'!$I$5:$I$29,MATCH($C234,'Section Master'!$A$5:$A$29,0)),E234,0),MAX(0,O234-INDEX('Section Master'!$J$5:$J$29,MATCH($C234,'Section Master'!$A$5:$A$29,0)))-P234,E234),0))</f>
        <v/>
      </c>
      <c r="R234" s="28" t="str">
        <f aca="false">IF(Q234="","",ROUND(Q234*L234,0))</f>
        <v/>
      </c>
      <c r="T234" s="29" t="str">
        <f aca="false">IF(A234="","",IF(MONTH(A234)=3,DATE(YEAR(A234),4,30),DATE(YEAR(A234),MONTH(A234)+1,7)))</f>
        <v/>
      </c>
      <c r="U234" s="26" t="str">
        <f aca="false">IF(OR(R234="",F234=""),"",IF(R234=0,0,IF(F234&gt;T234,(YEAR(F234)-YEAR(A234))*12+MONTH(F234)-MONTH(A234)+1,0)))</f>
        <v/>
      </c>
      <c r="V234" s="30" t="str">
        <f aca="false">IF(U234="","",ROUND(R234*Summary!$C$7*U234,0))</f>
        <v/>
      </c>
      <c r="W234" s="21" t="str">
        <f aca="false">IF(OR($B234="",$C234="",$E234=""),"",IF(R234=0,"No TDS yet",IF(F234="",IF(Summary!$C$6&gt;T234,"Overdue","Pending"),IF(F234&gt;T234,"Deposited late","Deposited"))))</f>
        <v/>
      </c>
      <c r="X234" s="31" t="str">
        <f aca="false">IF(B234="","",IF(OR(ISNA(MATCH($B234,Deductees!$A$5:$A$304,0)),ISNA(MATCH($C234,'Section Master'!$A$5:$A$29,0)),E234=""),1,0))</f>
        <v/>
      </c>
    </row>
    <row r="235" customFormat="false" ht="15" hidden="false" customHeight="true" outlineLevel="0" collapsed="false">
      <c r="A235" s="32"/>
      <c r="B235" s="17"/>
      <c r="C235" s="17"/>
      <c r="D235" s="17"/>
      <c r="E235" s="33"/>
      <c r="F235" s="32"/>
      <c r="G235" s="17"/>
      <c r="H235" s="24" t="str">
        <f aca="false">IF($B235="","",IFERROR(INDEX(Deductees!$B$5:$B$304,MATCH($B235,Deductees!$A$5:$A$304,0))&amp;"",""))</f>
        <v/>
      </c>
      <c r="I235" s="24" t="str">
        <f aca="false">IF($B235="","",IFERROR(INDEX(Deductees!$C$5:$C$304,MATCH($B235,Deductees!$A$5:$A$304,0)),"Not in master"))</f>
        <v/>
      </c>
      <c r="J235" s="24" t="str">
        <f aca="false">IF($B235="","",IFERROR(INDEX(Deductees!$D$5:$D$304,MATCH($B235,Deductees!$A$5:$A$304,0)),"-"))</f>
        <v/>
      </c>
      <c r="K235" s="24" t="str">
        <f aca="false">IF($C235="","",IFERROR(INDEX('Section Master'!$C$5:$C$29,MATCH($C235,'Section Master'!$A$5:$A$29,0))&amp;" / "&amp;INDEX('Section Master'!$D$5:$D$29,MATCH($C235,'Section Master'!$A$5:$A$29,0)),"Code not found"))</f>
        <v/>
      </c>
      <c r="L235" s="25" t="str">
        <f aca="false">IF(OR($B235="",$C235="",$E235=""),"",IFERROR(IF(I235&lt;&gt;"Valid",MAX(INDEX('Section Master'!$F$5:$F$29,MATCH($C235,'Section Master'!$A$5:$A$29,0)),INDEX('Section Master'!$G$5:$G$29,MATCH($C235,'Section Master'!$A$5:$A$29,0))),IF(J235="Individual/HUF",INDEX('Section Master'!$E$5:$E$29,MATCH($C235,'Section Master'!$A$5:$A$29,0)),INDEX('Section Master'!$F$5:$F$29,MATCH($C235,'Section Master'!$A$5:$A$29,0)))),0))</f>
        <v/>
      </c>
      <c r="M235" s="26" t="str">
        <f aca="false">IF(A235="","",IF(MONTH(A235)&gt;=4,YEAR(A235),YEAR(A235)-1))</f>
        <v/>
      </c>
      <c r="N235" s="21" t="str">
        <f aca="false">IF(A235="","","Q"&amp;CHOOSE(MONTH(A235),4,4,4,1,1,1,2,2,2,3,3,3))</f>
        <v/>
      </c>
      <c r="O235" s="27" t="str">
        <f aca="false">IF(OR($B235="",$C235="",$E235=""),"",SUMIFS($E$6:E235,$B$6:B235,B235,$C$6:C235,C235,$M$6:M235,M235))</f>
        <v/>
      </c>
      <c r="P235" s="27" t="str">
        <f aca="false">IF(OR($B235="",$C235="",$E235=""),"",SUMIFS($Q$6:Q234,$B$6:B234,B235,$C$6:C234,C235,$M$6:M234,M235))</f>
        <v/>
      </c>
      <c r="Q235" s="27" t="str">
        <f aca="false">IF(OR($B235="",$C235="",$E235=""),"",IFERROR(CHOOSE(MATCH(INDEX('Section Master'!$H$5:$H$29,MATCH($C235,'Section Master'!$A$5:$A$29,0)),{"Single+Aggregate","Aggregate","Per payment","Excess over","None"},0),IF(O235&gt;INDEX('Section Master'!$J$5:$J$29,MATCH($C235,'Section Master'!$A$5:$A$29,0)),O235-P235,IF(E235&gt;INDEX('Section Master'!$I$5:$I$29,MATCH($C235,'Section Master'!$A$5:$A$29,0)),E235,0)),IF(O235&gt;INDEX('Section Master'!$J$5:$J$29,MATCH($C235,'Section Master'!$A$5:$A$29,0)),O235-P235,0),IF(E235&gt;INDEX('Section Master'!$I$5:$I$29,MATCH($C235,'Section Master'!$A$5:$A$29,0)),E235,0),MAX(0,O235-INDEX('Section Master'!$J$5:$J$29,MATCH($C235,'Section Master'!$A$5:$A$29,0)))-P235,E235),0))</f>
        <v/>
      </c>
      <c r="R235" s="28" t="str">
        <f aca="false">IF(Q235="","",ROUND(Q235*L235,0))</f>
        <v/>
      </c>
      <c r="T235" s="29" t="str">
        <f aca="false">IF(A235="","",IF(MONTH(A235)=3,DATE(YEAR(A235),4,30),DATE(YEAR(A235),MONTH(A235)+1,7)))</f>
        <v/>
      </c>
      <c r="U235" s="26" t="str">
        <f aca="false">IF(OR(R235="",F235=""),"",IF(R235=0,0,IF(F235&gt;T235,(YEAR(F235)-YEAR(A235))*12+MONTH(F235)-MONTH(A235)+1,0)))</f>
        <v/>
      </c>
      <c r="V235" s="30" t="str">
        <f aca="false">IF(U235="","",ROUND(R235*Summary!$C$7*U235,0))</f>
        <v/>
      </c>
      <c r="W235" s="21" t="str">
        <f aca="false">IF(OR($B235="",$C235="",$E235=""),"",IF(R235=0,"No TDS yet",IF(F235="",IF(Summary!$C$6&gt;T235,"Overdue","Pending"),IF(F235&gt;T235,"Deposited late","Deposited"))))</f>
        <v/>
      </c>
      <c r="X235" s="31" t="str">
        <f aca="false">IF(B235="","",IF(OR(ISNA(MATCH($B235,Deductees!$A$5:$A$304,0)),ISNA(MATCH($C235,'Section Master'!$A$5:$A$29,0)),E235=""),1,0))</f>
        <v/>
      </c>
    </row>
    <row r="236" customFormat="false" ht="15" hidden="false" customHeight="true" outlineLevel="0" collapsed="false">
      <c r="A236" s="32"/>
      <c r="B236" s="17"/>
      <c r="C236" s="17"/>
      <c r="D236" s="17"/>
      <c r="E236" s="33"/>
      <c r="F236" s="32"/>
      <c r="G236" s="17"/>
      <c r="H236" s="24" t="str">
        <f aca="false">IF($B236="","",IFERROR(INDEX(Deductees!$B$5:$B$304,MATCH($B236,Deductees!$A$5:$A$304,0))&amp;"",""))</f>
        <v/>
      </c>
      <c r="I236" s="24" t="str">
        <f aca="false">IF($B236="","",IFERROR(INDEX(Deductees!$C$5:$C$304,MATCH($B236,Deductees!$A$5:$A$304,0)),"Not in master"))</f>
        <v/>
      </c>
      <c r="J236" s="24" t="str">
        <f aca="false">IF($B236="","",IFERROR(INDEX(Deductees!$D$5:$D$304,MATCH($B236,Deductees!$A$5:$A$304,0)),"-"))</f>
        <v/>
      </c>
      <c r="K236" s="24" t="str">
        <f aca="false">IF($C236="","",IFERROR(INDEX('Section Master'!$C$5:$C$29,MATCH($C236,'Section Master'!$A$5:$A$29,0))&amp;" / "&amp;INDEX('Section Master'!$D$5:$D$29,MATCH($C236,'Section Master'!$A$5:$A$29,0)),"Code not found"))</f>
        <v/>
      </c>
      <c r="L236" s="25" t="str">
        <f aca="false">IF(OR($B236="",$C236="",$E236=""),"",IFERROR(IF(I236&lt;&gt;"Valid",MAX(INDEX('Section Master'!$F$5:$F$29,MATCH($C236,'Section Master'!$A$5:$A$29,0)),INDEX('Section Master'!$G$5:$G$29,MATCH($C236,'Section Master'!$A$5:$A$29,0))),IF(J236="Individual/HUF",INDEX('Section Master'!$E$5:$E$29,MATCH($C236,'Section Master'!$A$5:$A$29,0)),INDEX('Section Master'!$F$5:$F$29,MATCH($C236,'Section Master'!$A$5:$A$29,0)))),0))</f>
        <v/>
      </c>
      <c r="M236" s="26" t="str">
        <f aca="false">IF(A236="","",IF(MONTH(A236)&gt;=4,YEAR(A236),YEAR(A236)-1))</f>
        <v/>
      </c>
      <c r="N236" s="21" t="str">
        <f aca="false">IF(A236="","","Q"&amp;CHOOSE(MONTH(A236),4,4,4,1,1,1,2,2,2,3,3,3))</f>
        <v/>
      </c>
      <c r="O236" s="27" t="str">
        <f aca="false">IF(OR($B236="",$C236="",$E236=""),"",SUMIFS($E$6:E236,$B$6:B236,B236,$C$6:C236,C236,$M$6:M236,M236))</f>
        <v/>
      </c>
      <c r="P236" s="27" t="str">
        <f aca="false">IF(OR($B236="",$C236="",$E236=""),"",SUMIFS($Q$6:Q235,$B$6:B235,B236,$C$6:C235,C236,$M$6:M235,M236))</f>
        <v/>
      </c>
      <c r="Q236" s="27" t="str">
        <f aca="false">IF(OR($B236="",$C236="",$E236=""),"",IFERROR(CHOOSE(MATCH(INDEX('Section Master'!$H$5:$H$29,MATCH($C236,'Section Master'!$A$5:$A$29,0)),{"Single+Aggregate","Aggregate","Per payment","Excess over","None"},0),IF(O236&gt;INDEX('Section Master'!$J$5:$J$29,MATCH($C236,'Section Master'!$A$5:$A$29,0)),O236-P236,IF(E236&gt;INDEX('Section Master'!$I$5:$I$29,MATCH($C236,'Section Master'!$A$5:$A$29,0)),E236,0)),IF(O236&gt;INDEX('Section Master'!$J$5:$J$29,MATCH($C236,'Section Master'!$A$5:$A$29,0)),O236-P236,0),IF(E236&gt;INDEX('Section Master'!$I$5:$I$29,MATCH($C236,'Section Master'!$A$5:$A$29,0)),E236,0),MAX(0,O236-INDEX('Section Master'!$J$5:$J$29,MATCH($C236,'Section Master'!$A$5:$A$29,0)))-P236,E236),0))</f>
        <v/>
      </c>
      <c r="R236" s="28" t="str">
        <f aca="false">IF(Q236="","",ROUND(Q236*L236,0))</f>
        <v/>
      </c>
      <c r="T236" s="29" t="str">
        <f aca="false">IF(A236="","",IF(MONTH(A236)=3,DATE(YEAR(A236),4,30),DATE(YEAR(A236),MONTH(A236)+1,7)))</f>
        <v/>
      </c>
      <c r="U236" s="26" t="str">
        <f aca="false">IF(OR(R236="",F236=""),"",IF(R236=0,0,IF(F236&gt;T236,(YEAR(F236)-YEAR(A236))*12+MONTH(F236)-MONTH(A236)+1,0)))</f>
        <v/>
      </c>
      <c r="V236" s="30" t="str">
        <f aca="false">IF(U236="","",ROUND(R236*Summary!$C$7*U236,0))</f>
        <v/>
      </c>
      <c r="W236" s="21" t="str">
        <f aca="false">IF(OR($B236="",$C236="",$E236=""),"",IF(R236=0,"No TDS yet",IF(F236="",IF(Summary!$C$6&gt;T236,"Overdue","Pending"),IF(F236&gt;T236,"Deposited late","Deposited"))))</f>
        <v/>
      </c>
      <c r="X236" s="31" t="str">
        <f aca="false">IF(B236="","",IF(OR(ISNA(MATCH($B236,Deductees!$A$5:$A$304,0)),ISNA(MATCH($C236,'Section Master'!$A$5:$A$29,0)),E236=""),1,0))</f>
        <v/>
      </c>
    </row>
    <row r="237" customFormat="false" ht="15" hidden="false" customHeight="true" outlineLevel="0" collapsed="false">
      <c r="A237" s="32"/>
      <c r="B237" s="17"/>
      <c r="C237" s="17"/>
      <c r="D237" s="17"/>
      <c r="E237" s="33"/>
      <c r="F237" s="32"/>
      <c r="G237" s="17"/>
      <c r="H237" s="24" t="str">
        <f aca="false">IF($B237="","",IFERROR(INDEX(Deductees!$B$5:$B$304,MATCH($B237,Deductees!$A$5:$A$304,0))&amp;"",""))</f>
        <v/>
      </c>
      <c r="I237" s="24" t="str">
        <f aca="false">IF($B237="","",IFERROR(INDEX(Deductees!$C$5:$C$304,MATCH($B237,Deductees!$A$5:$A$304,0)),"Not in master"))</f>
        <v/>
      </c>
      <c r="J237" s="24" t="str">
        <f aca="false">IF($B237="","",IFERROR(INDEX(Deductees!$D$5:$D$304,MATCH($B237,Deductees!$A$5:$A$304,0)),"-"))</f>
        <v/>
      </c>
      <c r="K237" s="24" t="str">
        <f aca="false">IF($C237="","",IFERROR(INDEX('Section Master'!$C$5:$C$29,MATCH($C237,'Section Master'!$A$5:$A$29,0))&amp;" / "&amp;INDEX('Section Master'!$D$5:$D$29,MATCH($C237,'Section Master'!$A$5:$A$29,0)),"Code not found"))</f>
        <v/>
      </c>
      <c r="L237" s="25" t="str">
        <f aca="false">IF(OR($B237="",$C237="",$E237=""),"",IFERROR(IF(I237&lt;&gt;"Valid",MAX(INDEX('Section Master'!$F$5:$F$29,MATCH($C237,'Section Master'!$A$5:$A$29,0)),INDEX('Section Master'!$G$5:$G$29,MATCH($C237,'Section Master'!$A$5:$A$29,0))),IF(J237="Individual/HUF",INDEX('Section Master'!$E$5:$E$29,MATCH($C237,'Section Master'!$A$5:$A$29,0)),INDEX('Section Master'!$F$5:$F$29,MATCH($C237,'Section Master'!$A$5:$A$29,0)))),0))</f>
        <v/>
      </c>
      <c r="M237" s="26" t="str">
        <f aca="false">IF(A237="","",IF(MONTH(A237)&gt;=4,YEAR(A237),YEAR(A237)-1))</f>
        <v/>
      </c>
      <c r="N237" s="21" t="str">
        <f aca="false">IF(A237="","","Q"&amp;CHOOSE(MONTH(A237),4,4,4,1,1,1,2,2,2,3,3,3))</f>
        <v/>
      </c>
      <c r="O237" s="27" t="str">
        <f aca="false">IF(OR($B237="",$C237="",$E237=""),"",SUMIFS($E$6:E237,$B$6:B237,B237,$C$6:C237,C237,$M$6:M237,M237))</f>
        <v/>
      </c>
      <c r="P237" s="27" t="str">
        <f aca="false">IF(OR($B237="",$C237="",$E237=""),"",SUMIFS($Q$6:Q236,$B$6:B236,B237,$C$6:C236,C237,$M$6:M236,M237))</f>
        <v/>
      </c>
      <c r="Q237" s="27" t="str">
        <f aca="false">IF(OR($B237="",$C237="",$E237=""),"",IFERROR(CHOOSE(MATCH(INDEX('Section Master'!$H$5:$H$29,MATCH($C237,'Section Master'!$A$5:$A$29,0)),{"Single+Aggregate","Aggregate","Per payment","Excess over","None"},0),IF(O237&gt;INDEX('Section Master'!$J$5:$J$29,MATCH($C237,'Section Master'!$A$5:$A$29,0)),O237-P237,IF(E237&gt;INDEX('Section Master'!$I$5:$I$29,MATCH($C237,'Section Master'!$A$5:$A$29,0)),E237,0)),IF(O237&gt;INDEX('Section Master'!$J$5:$J$29,MATCH($C237,'Section Master'!$A$5:$A$29,0)),O237-P237,0),IF(E237&gt;INDEX('Section Master'!$I$5:$I$29,MATCH($C237,'Section Master'!$A$5:$A$29,0)),E237,0),MAX(0,O237-INDEX('Section Master'!$J$5:$J$29,MATCH($C237,'Section Master'!$A$5:$A$29,0)))-P237,E237),0))</f>
        <v/>
      </c>
      <c r="R237" s="28" t="str">
        <f aca="false">IF(Q237="","",ROUND(Q237*L237,0))</f>
        <v/>
      </c>
      <c r="T237" s="29" t="str">
        <f aca="false">IF(A237="","",IF(MONTH(A237)=3,DATE(YEAR(A237),4,30),DATE(YEAR(A237),MONTH(A237)+1,7)))</f>
        <v/>
      </c>
      <c r="U237" s="26" t="str">
        <f aca="false">IF(OR(R237="",F237=""),"",IF(R237=0,0,IF(F237&gt;T237,(YEAR(F237)-YEAR(A237))*12+MONTH(F237)-MONTH(A237)+1,0)))</f>
        <v/>
      </c>
      <c r="V237" s="30" t="str">
        <f aca="false">IF(U237="","",ROUND(R237*Summary!$C$7*U237,0))</f>
        <v/>
      </c>
      <c r="W237" s="21" t="str">
        <f aca="false">IF(OR($B237="",$C237="",$E237=""),"",IF(R237=0,"No TDS yet",IF(F237="",IF(Summary!$C$6&gt;T237,"Overdue","Pending"),IF(F237&gt;T237,"Deposited late","Deposited"))))</f>
        <v/>
      </c>
      <c r="X237" s="31" t="str">
        <f aca="false">IF(B237="","",IF(OR(ISNA(MATCH($B237,Deductees!$A$5:$A$304,0)),ISNA(MATCH($C237,'Section Master'!$A$5:$A$29,0)),E237=""),1,0))</f>
        <v/>
      </c>
    </row>
    <row r="238" customFormat="false" ht="15" hidden="false" customHeight="true" outlineLevel="0" collapsed="false">
      <c r="A238" s="32"/>
      <c r="B238" s="17"/>
      <c r="C238" s="17"/>
      <c r="D238" s="17"/>
      <c r="E238" s="33"/>
      <c r="F238" s="32"/>
      <c r="G238" s="17"/>
      <c r="H238" s="24" t="str">
        <f aca="false">IF($B238="","",IFERROR(INDEX(Deductees!$B$5:$B$304,MATCH($B238,Deductees!$A$5:$A$304,0))&amp;"",""))</f>
        <v/>
      </c>
      <c r="I238" s="24" t="str">
        <f aca="false">IF($B238="","",IFERROR(INDEX(Deductees!$C$5:$C$304,MATCH($B238,Deductees!$A$5:$A$304,0)),"Not in master"))</f>
        <v/>
      </c>
      <c r="J238" s="24" t="str">
        <f aca="false">IF($B238="","",IFERROR(INDEX(Deductees!$D$5:$D$304,MATCH($B238,Deductees!$A$5:$A$304,0)),"-"))</f>
        <v/>
      </c>
      <c r="K238" s="24" t="str">
        <f aca="false">IF($C238="","",IFERROR(INDEX('Section Master'!$C$5:$C$29,MATCH($C238,'Section Master'!$A$5:$A$29,0))&amp;" / "&amp;INDEX('Section Master'!$D$5:$D$29,MATCH($C238,'Section Master'!$A$5:$A$29,0)),"Code not found"))</f>
        <v/>
      </c>
      <c r="L238" s="25" t="str">
        <f aca="false">IF(OR($B238="",$C238="",$E238=""),"",IFERROR(IF(I238&lt;&gt;"Valid",MAX(INDEX('Section Master'!$F$5:$F$29,MATCH($C238,'Section Master'!$A$5:$A$29,0)),INDEX('Section Master'!$G$5:$G$29,MATCH($C238,'Section Master'!$A$5:$A$29,0))),IF(J238="Individual/HUF",INDEX('Section Master'!$E$5:$E$29,MATCH($C238,'Section Master'!$A$5:$A$29,0)),INDEX('Section Master'!$F$5:$F$29,MATCH($C238,'Section Master'!$A$5:$A$29,0)))),0))</f>
        <v/>
      </c>
      <c r="M238" s="26" t="str">
        <f aca="false">IF(A238="","",IF(MONTH(A238)&gt;=4,YEAR(A238),YEAR(A238)-1))</f>
        <v/>
      </c>
      <c r="N238" s="21" t="str">
        <f aca="false">IF(A238="","","Q"&amp;CHOOSE(MONTH(A238),4,4,4,1,1,1,2,2,2,3,3,3))</f>
        <v/>
      </c>
      <c r="O238" s="27" t="str">
        <f aca="false">IF(OR($B238="",$C238="",$E238=""),"",SUMIFS($E$6:E238,$B$6:B238,B238,$C$6:C238,C238,$M$6:M238,M238))</f>
        <v/>
      </c>
      <c r="P238" s="27" t="str">
        <f aca="false">IF(OR($B238="",$C238="",$E238=""),"",SUMIFS($Q$6:Q237,$B$6:B237,B238,$C$6:C237,C238,$M$6:M237,M238))</f>
        <v/>
      </c>
      <c r="Q238" s="27" t="str">
        <f aca="false">IF(OR($B238="",$C238="",$E238=""),"",IFERROR(CHOOSE(MATCH(INDEX('Section Master'!$H$5:$H$29,MATCH($C238,'Section Master'!$A$5:$A$29,0)),{"Single+Aggregate","Aggregate","Per payment","Excess over","None"},0),IF(O238&gt;INDEX('Section Master'!$J$5:$J$29,MATCH($C238,'Section Master'!$A$5:$A$29,0)),O238-P238,IF(E238&gt;INDEX('Section Master'!$I$5:$I$29,MATCH($C238,'Section Master'!$A$5:$A$29,0)),E238,0)),IF(O238&gt;INDEX('Section Master'!$J$5:$J$29,MATCH($C238,'Section Master'!$A$5:$A$29,0)),O238-P238,0),IF(E238&gt;INDEX('Section Master'!$I$5:$I$29,MATCH($C238,'Section Master'!$A$5:$A$29,0)),E238,0),MAX(0,O238-INDEX('Section Master'!$J$5:$J$29,MATCH($C238,'Section Master'!$A$5:$A$29,0)))-P238,E238),0))</f>
        <v/>
      </c>
      <c r="R238" s="28" t="str">
        <f aca="false">IF(Q238="","",ROUND(Q238*L238,0))</f>
        <v/>
      </c>
      <c r="T238" s="29" t="str">
        <f aca="false">IF(A238="","",IF(MONTH(A238)=3,DATE(YEAR(A238),4,30),DATE(YEAR(A238),MONTH(A238)+1,7)))</f>
        <v/>
      </c>
      <c r="U238" s="26" t="str">
        <f aca="false">IF(OR(R238="",F238=""),"",IF(R238=0,0,IF(F238&gt;T238,(YEAR(F238)-YEAR(A238))*12+MONTH(F238)-MONTH(A238)+1,0)))</f>
        <v/>
      </c>
      <c r="V238" s="30" t="str">
        <f aca="false">IF(U238="","",ROUND(R238*Summary!$C$7*U238,0))</f>
        <v/>
      </c>
      <c r="W238" s="21" t="str">
        <f aca="false">IF(OR($B238="",$C238="",$E238=""),"",IF(R238=0,"No TDS yet",IF(F238="",IF(Summary!$C$6&gt;T238,"Overdue","Pending"),IF(F238&gt;T238,"Deposited late","Deposited"))))</f>
        <v/>
      </c>
      <c r="X238" s="31" t="str">
        <f aca="false">IF(B238="","",IF(OR(ISNA(MATCH($B238,Deductees!$A$5:$A$304,0)),ISNA(MATCH($C238,'Section Master'!$A$5:$A$29,0)),E238=""),1,0))</f>
        <v/>
      </c>
    </row>
    <row r="239" customFormat="false" ht="15" hidden="false" customHeight="true" outlineLevel="0" collapsed="false">
      <c r="A239" s="32"/>
      <c r="B239" s="17"/>
      <c r="C239" s="17"/>
      <c r="D239" s="17"/>
      <c r="E239" s="33"/>
      <c r="F239" s="32"/>
      <c r="G239" s="17"/>
      <c r="H239" s="24" t="str">
        <f aca="false">IF($B239="","",IFERROR(INDEX(Deductees!$B$5:$B$304,MATCH($B239,Deductees!$A$5:$A$304,0))&amp;"",""))</f>
        <v/>
      </c>
      <c r="I239" s="24" t="str">
        <f aca="false">IF($B239="","",IFERROR(INDEX(Deductees!$C$5:$C$304,MATCH($B239,Deductees!$A$5:$A$304,0)),"Not in master"))</f>
        <v/>
      </c>
      <c r="J239" s="24" t="str">
        <f aca="false">IF($B239="","",IFERROR(INDEX(Deductees!$D$5:$D$304,MATCH($B239,Deductees!$A$5:$A$304,0)),"-"))</f>
        <v/>
      </c>
      <c r="K239" s="24" t="str">
        <f aca="false">IF($C239="","",IFERROR(INDEX('Section Master'!$C$5:$C$29,MATCH($C239,'Section Master'!$A$5:$A$29,0))&amp;" / "&amp;INDEX('Section Master'!$D$5:$D$29,MATCH($C239,'Section Master'!$A$5:$A$29,0)),"Code not found"))</f>
        <v/>
      </c>
      <c r="L239" s="25" t="str">
        <f aca="false">IF(OR($B239="",$C239="",$E239=""),"",IFERROR(IF(I239&lt;&gt;"Valid",MAX(INDEX('Section Master'!$F$5:$F$29,MATCH($C239,'Section Master'!$A$5:$A$29,0)),INDEX('Section Master'!$G$5:$G$29,MATCH($C239,'Section Master'!$A$5:$A$29,0))),IF(J239="Individual/HUF",INDEX('Section Master'!$E$5:$E$29,MATCH($C239,'Section Master'!$A$5:$A$29,0)),INDEX('Section Master'!$F$5:$F$29,MATCH($C239,'Section Master'!$A$5:$A$29,0)))),0))</f>
        <v/>
      </c>
      <c r="M239" s="26" t="str">
        <f aca="false">IF(A239="","",IF(MONTH(A239)&gt;=4,YEAR(A239),YEAR(A239)-1))</f>
        <v/>
      </c>
      <c r="N239" s="21" t="str">
        <f aca="false">IF(A239="","","Q"&amp;CHOOSE(MONTH(A239),4,4,4,1,1,1,2,2,2,3,3,3))</f>
        <v/>
      </c>
      <c r="O239" s="27" t="str">
        <f aca="false">IF(OR($B239="",$C239="",$E239=""),"",SUMIFS($E$6:E239,$B$6:B239,B239,$C$6:C239,C239,$M$6:M239,M239))</f>
        <v/>
      </c>
      <c r="P239" s="27" t="str">
        <f aca="false">IF(OR($B239="",$C239="",$E239=""),"",SUMIFS($Q$6:Q238,$B$6:B238,B239,$C$6:C238,C239,$M$6:M238,M239))</f>
        <v/>
      </c>
      <c r="Q239" s="27" t="str">
        <f aca="false">IF(OR($B239="",$C239="",$E239=""),"",IFERROR(CHOOSE(MATCH(INDEX('Section Master'!$H$5:$H$29,MATCH($C239,'Section Master'!$A$5:$A$29,0)),{"Single+Aggregate","Aggregate","Per payment","Excess over","None"},0),IF(O239&gt;INDEX('Section Master'!$J$5:$J$29,MATCH($C239,'Section Master'!$A$5:$A$29,0)),O239-P239,IF(E239&gt;INDEX('Section Master'!$I$5:$I$29,MATCH($C239,'Section Master'!$A$5:$A$29,0)),E239,0)),IF(O239&gt;INDEX('Section Master'!$J$5:$J$29,MATCH($C239,'Section Master'!$A$5:$A$29,0)),O239-P239,0),IF(E239&gt;INDEX('Section Master'!$I$5:$I$29,MATCH($C239,'Section Master'!$A$5:$A$29,0)),E239,0),MAX(0,O239-INDEX('Section Master'!$J$5:$J$29,MATCH($C239,'Section Master'!$A$5:$A$29,0)))-P239,E239),0))</f>
        <v/>
      </c>
      <c r="R239" s="28" t="str">
        <f aca="false">IF(Q239="","",ROUND(Q239*L239,0))</f>
        <v/>
      </c>
      <c r="T239" s="29" t="str">
        <f aca="false">IF(A239="","",IF(MONTH(A239)=3,DATE(YEAR(A239),4,30),DATE(YEAR(A239),MONTH(A239)+1,7)))</f>
        <v/>
      </c>
      <c r="U239" s="26" t="str">
        <f aca="false">IF(OR(R239="",F239=""),"",IF(R239=0,0,IF(F239&gt;T239,(YEAR(F239)-YEAR(A239))*12+MONTH(F239)-MONTH(A239)+1,0)))</f>
        <v/>
      </c>
      <c r="V239" s="30" t="str">
        <f aca="false">IF(U239="","",ROUND(R239*Summary!$C$7*U239,0))</f>
        <v/>
      </c>
      <c r="W239" s="21" t="str">
        <f aca="false">IF(OR($B239="",$C239="",$E239=""),"",IF(R239=0,"No TDS yet",IF(F239="",IF(Summary!$C$6&gt;T239,"Overdue","Pending"),IF(F239&gt;T239,"Deposited late","Deposited"))))</f>
        <v/>
      </c>
      <c r="X239" s="31" t="str">
        <f aca="false">IF(B239="","",IF(OR(ISNA(MATCH($B239,Deductees!$A$5:$A$304,0)),ISNA(MATCH($C239,'Section Master'!$A$5:$A$29,0)),E239=""),1,0))</f>
        <v/>
      </c>
    </row>
    <row r="240" customFormat="false" ht="15" hidden="false" customHeight="true" outlineLevel="0" collapsed="false">
      <c r="A240" s="32"/>
      <c r="B240" s="17"/>
      <c r="C240" s="17"/>
      <c r="D240" s="17"/>
      <c r="E240" s="33"/>
      <c r="F240" s="32"/>
      <c r="G240" s="17"/>
      <c r="H240" s="24" t="str">
        <f aca="false">IF($B240="","",IFERROR(INDEX(Deductees!$B$5:$B$304,MATCH($B240,Deductees!$A$5:$A$304,0))&amp;"",""))</f>
        <v/>
      </c>
      <c r="I240" s="24" t="str">
        <f aca="false">IF($B240="","",IFERROR(INDEX(Deductees!$C$5:$C$304,MATCH($B240,Deductees!$A$5:$A$304,0)),"Not in master"))</f>
        <v/>
      </c>
      <c r="J240" s="24" t="str">
        <f aca="false">IF($B240="","",IFERROR(INDEX(Deductees!$D$5:$D$304,MATCH($B240,Deductees!$A$5:$A$304,0)),"-"))</f>
        <v/>
      </c>
      <c r="K240" s="24" t="str">
        <f aca="false">IF($C240="","",IFERROR(INDEX('Section Master'!$C$5:$C$29,MATCH($C240,'Section Master'!$A$5:$A$29,0))&amp;" / "&amp;INDEX('Section Master'!$D$5:$D$29,MATCH($C240,'Section Master'!$A$5:$A$29,0)),"Code not found"))</f>
        <v/>
      </c>
      <c r="L240" s="25" t="str">
        <f aca="false">IF(OR($B240="",$C240="",$E240=""),"",IFERROR(IF(I240&lt;&gt;"Valid",MAX(INDEX('Section Master'!$F$5:$F$29,MATCH($C240,'Section Master'!$A$5:$A$29,0)),INDEX('Section Master'!$G$5:$G$29,MATCH($C240,'Section Master'!$A$5:$A$29,0))),IF(J240="Individual/HUF",INDEX('Section Master'!$E$5:$E$29,MATCH($C240,'Section Master'!$A$5:$A$29,0)),INDEX('Section Master'!$F$5:$F$29,MATCH($C240,'Section Master'!$A$5:$A$29,0)))),0))</f>
        <v/>
      </c>
      <c r="M240" s="26" t="str">
        <f aca="false">IF(A240="","",IF(MONTH(A240)&gt;=4,YEAR(A240),YEAR(A240)-1))</f>
        <v/>
      </c>
      <c r="N240" s="21" t="str">
        <f aca="false">IF(A240="","","Q"&amp;CHOOSE(MONTH(A240),4,4,4,1,1,1,2,2,2,3,3,3))</f>
        <v/>
      </c>
      <c r="O240" s="27" t="str">
        <f aca="false">IF(OR($B240="",$C240="",$E240=""),"",SUMIFS($E$6:E240,$B$6:B240,B240,$C$6:C240,C240,$M$6:M240,M240))</f>
        <v/>
      </c>
      <c r="P240" s="27" t="str">
        <f aca="false">IF(OR($B240="",$C240="",$E240=""),"",SUMIFS($Q$6:Q239,$B$6:B239,B240,$C$6:C239,C240,$M$6:M239,M240))</f>
        <v/>
      </c>
      <c r="Q240" s="27" t="str">
        <f aca="false">IF(OR($B240="",$C240="",$E240=""),"",IFERROR(CHOOSE(MATCH(INDEX('Section Master'!$H$5:$H$29,MATCH($C240,'Section Master'!$A$5:$A$29,0)),{"Single+Aggregate","Aggregate","Per payment","Excess over","None"},0),IF(O240&gt;INDEX('Section Master'!$J$5:$J$29,MATCH($C240,'Section Master'!$A$5:$A$29,0)),O240-P240,IF(E240&gt;INDEX('Section Master'!$I$5:$I$29,MATCH($C240,'Section Master'!$A$5:$A$29,0)),E240,0)),IF(O240&gt;INDEX('Section Master'!$J$5:$J$29,MATCH($C240,'Section Master'!$A$5:$A$29,0)),O240-P240,0),IF(E240&gt;INDEX('Section Master'!$I$5:$I$29,MATCH($C240,'Section Master'!$A$5:$A$29,0)),E240,0),MAX(0,O240-INDEX('Section Master'!$J$5:$J$29,MATCH($C240,'Section Master'!$A$5:$A$29,0)))-P240,E240),0))</f>
        <v/>
      </c>
      <c r="R240" s="28" t="str">
        <f aca="false">IF(Q240="","",ROUND(Q240*L240,0))</f>
        <v/>
      </c>
      <c r="T240" s="29" t="str">
        <f aca="false">IF(A240="","",IF(MONTH(A240)=3,DATE(YEAR(A240),4,30),DATE(YEAR(A240),MONTH(A240)+1,7)))</f>
        <v/>
      </c>
      <c r="U240" s="26" t="str">
        <f aca="false">IF(OR(R240="",F240=""),"",IF(R240=0,0,IF(F240&gt;T240,(YEAR(F240)-YEAR(A240))*12+MONTH(F240)-MONTH(A240)+1,0)))</f>
        <v/>
      </c>
      <c r="V240" s="30" t="str">
        <f aca="false">IF(U240="","",ROUND(R240*Summary!$C$7*U240,0))</f>
        <v/>
      </c>
      <c r="W240" s="21" t="str">
        <f aca="false">IF(OR($B240="",$C240="",$E240=""),"",IF(R240=0,"No TDS yet",IF(F240="",IF(Summary!$C$6&gt;T240,"Overdue","Pending"),IF(F240&gt;T240,"Deposited late","Deposited"))))</f>
        <v/>
      </c>
      <c r="X240" s="31" t="str">
        <f aca="false">IF(B240="","",IF(OR(ISNA(MATCH($B240,Deductees!$A$5:$A$304,0)),ISNA(MATCH($C240,'Section Master'!$A$5:$A$29,0)),E240=""),1,0))</f>
        <v/>
      </c>
    </row>
    <row r="241" customFormat="false" ht="15" hidden="false" customHeight="true" outlineLevel="0" collapsed="false">
      <c r="A241" s="32"/>
      <c r="B241" s="17"/>
      <c r="C241" s="17"/>
      <c r="D241" s="17"/>
      <c r="E241" s="33"/>
      <c r="F241" s="32"/>
      <c r="G241" s="17"/>
      <c r="H241" s="24" t="str">
        <f aca="false">IF($B241="","",IFERROR(INDEX(Deductees!$B$5:$B$304,MATCH($B241,Deductees!$A$5:$A$304,0))&amp;"",""))</f>
        <v/>
      </c>
      <c r="I241" s="24" t="str">
        <f aca="false">IF($B241="","",IFERROR(INDEX(Deductees!$C$5:$C$304,MATCH($B241,Deductees!$A$5:$A$304,0)),"Not in master"))</f>
        <v/>
      </c>
      <c r="J241" s="24" t="str">
        <f aca="false">IF($B241="","",IFERROR(INDEX(Deductees!$D$5:$D$304,MATCH($B241,Deductees!$A$5:$A$304,0)),"-"))</f>
        <v/>
      </c>
      <c r="K241" s="24" t="str">
        <f aca="false">IF($C241="","",IFERROR(INDEX('Section Master'!$C$5:$C$29,MATCH($C241,'Section Master'!$A$5:$A$29,0))&amp;" / "&amp;INDEX('Section Master'!$D$5:$D$29,MATCH($C241,'Section Master'!$A$5:$A$29,0)),"Code not found"))</f>
        <v/>
      </c>
      <c r="L241" s="25" t="str">
        <f aca="false">IF(OR($B241="",$C241="",$E241=""),"",IFERROR(IF(I241&lt;&gt;"Valid",MAX(INDEX('Section Master'!$F$5:$F$29,MATCH($C241,'Section Master'!$A$5:$A$29,0)),INDEX('Section Master'!$G$5:$G$29,MATCH($C241,'Section Master'!$A$5:$A$29,0))),IF(J241="Individual/HUF",INDEX('Section Master'!$E$5:$E$29,MATCH($C241,'Section Master'!$A$5:$A$29,0)),INDEX('Section Master'!$F$5:$F$29,MATCH($C241,'Section Master'!$A$5:$A$29,0)))),0))</f>
        <v/>
      </c>
      <c r="M241" s="26" t="str">
        <f aca="false">IF(A241="","",IF(MONTH(A241)&gt;=4,YEAR(A241),YEAR(A241)-1))</f>
        <v/>
      </c>
      <c r="N241" s="21" t="str">
        <f aca="false">IF(A241="","","Q"&amp;CHOOSE(MONTH(A241),4,4,4,1,1,1,2,2,2,3,3,3))</f>
        <v/>
      </c>
      <c r="O241" s="27" t="str">
        <f aca="false">IF(OR($B241="",$C241="",$E241=""),"",SUMIFS($E$6:E241,$B$6:B241,B241,$C$6:C241,C241,$M$6:M241,M241))</f>
        <v/>
      </c>
      <c r="P241" s="27" t="str">
        <f aca="false">IF(OR($B241="",$C241="",$E241=""),"",SUMIFS($Q$6:Q240,$B$6:B240,B241,$C$6:C240,C241,$M$6:M240,M241))</f>
        <v/>
      </c>
      <c r="Q241" s="27" t="str">
        <f aca="false">IF(OR($B241="",$C241="",$E241=""),"",IFERROR(CHOOSE(MATCH(INDEX('Section Master'!$H$5:$H$29,MATCH($C241,'Section Master'!$A$5:$A$29,0)),{"Single+Aggregate","Aggregate","Per payment","Excess over","None"},0),IF(O241&gt;INDEX('Section Master'!$J$5:$J$29,MATCH($C241,'Section Master'!$A$5:$A$29,0)),O241-P241,IF(E241&gt;INDEX('Section Master'!$I$5:$I$29,MATCH($C241,'Section Master'!$A$5:$A$29,0)),E241,0)),IF(O241&gt;INDEX('Section Master'!$J$5:$J$29,MATCH($C241,'Section Master'!$A$5:$A$29,0)),O241-P241,0),IF(E241&gt;INDEX('Section Master'!$I$5:$I$29,MATCH($C241,'Section Master'!$A$5:$A$29,0)),E241,0),MAX(0,O241-INDEX('Section Master'!$J$5:$J$29,MATCH($C241,'Section Master'!$A$5:$A$29,0)))-P241,E241),0))</f>
        <v/>
      </c>
      <c r="R241" s="28" t="str">
        <f aca="false">IF(Q241="","",ROUND(Q241*L241,0))</f>
        <v/>
      </c>
      <c r="T241" s="29" t="str">
        <f aca="false">IF(A241="","",IF(MONTH(A241)=3,DATE(YEAR(A241),4,30),DATE(YEAR(A241),MONTH(A241)+1,7)))</f>
        <v/>
      </c>
      <c r="U241" s="26" t="str">
        <f aca="false">IF(OR(R241="",F241=""),"",IF(R241=0,0,IF(F241&gt;T241,(YEAR(F241)-YEAR(A241))*12+MONTH(F241)-MONTH(A241)+1,0)))</f>
        <v/>
      </c>
      <c r="V241" s="30" t="str">
        <f aca="false">IF(U241="","",ROUND(R241*Summary!$C$7*U241,0))</f>
        <v/>
      </c>
      <c r="W241" s="21" t="str">
        <f aca="false">IF(OR($B241="",$C241="",$E241=""),"",IF(R241=0,"No TDS yet",IF(F241="",IF(Summary!$C$6&gt;T241,"Overdue","Pending"),IF(F241&gt;T241,"Deposited late","Deposited"))))</f>
        <v/>
      </c>
      <c r="X241" s="31" t="str">
        <f aca="false">IF(B241="","",IF(OR(ISNA(MATCH($B241,Deductees!$A$5:$A$304,0)),ISNA(MATCH($C241,'Section Master'!$A$5:$A$29,0)),E241=""),1,0))</f>
        <v/>
      </c>
    </row>
    <row r="242" customFormat="false" ht="15" hidden="false" customHeight="true" outlineLevel="0" collapsed="false">
      <c r="A242" s="32"/>
      <c r="B242" s="17"/>
      <c r="C242" s="17"/>
      <c r="D242" s="17"/>
      <c r="E242" s="33"/>
      <c r="F242" s="32"/>
      <c r="G242" s="17"/>
      <c r="H242" s="24" t="str">
        <f aca="false">IF($B242="","",IFERROR(INDEX(Deductees!$B$5:$B$304,MATCH($B242,Deductees!$A$5:$A$304,0))&amp;"",""))</f>
        <v/>
      </c>
      <c r="I242" s="24" t="str">
        <f aca="false">IF($B242="","",IFERROR(INDEX(Deductees!$C$5:$C$304,MATCH($B242,Deductees!$A$5:$A$304,0)),"Not in master"))</f>
        <v/>
      </c>
      <c r="J242" s="24" t="str">
        <f aca="false">IF($B242="","",IFERROR(INDEX(Deductees!$D$5:$D$304,MATCH($B242,Deductees!$A$5:$A$304,0)),"-"))</f>
        <v/>
      </c>
      <c r="K242" s="24" t="str">
        <f aca="false">IF($C242="","",IFERROR(INDEX('Section Master'!$C$5:$C$29,MATCH($C242,'Section Master'!$A$5:$A$29,0))&amp;" / "&amp;INDEX('Section Master'!$D$5:$D$29,MATCH($C242,'Section Master'!$A$5:$A$29,0)),"Code not found"))</f>
        <v/>
      </c>
      <c r="L242" s="25" t="str">
        <f aca="false">IF(OR($B242="",$C242="",$E242=""),"",IFERROR(IF(I242&lt;&gt;"Valid",MAX(INDEX('Section Master'!$F$5:$F$29,MATCH($C242,'Section Master'!$A$5:$A$29,0)),INDEX('Section Master'!$G$5:$G$29,MATCH($C242,'Section Master'!$A$5:$A$29,0))),IF(J242="Individual/HUF",INDEX('Section Master'!$E$5:$E$29,MATCH($C242,'Section Master'!$A$5:$A$29,0)),INDEX('Section Master'!$F$5:$F$29,MATCH($C242,'Section Master'!$A$5:$A$29,0)))),0))</f>
        <v/>
      </c>
      <c r="M242" s="26" t="str">
        <f aca="false">IF(A242="","",IF(MONTH(A242)&gt;=4,YEAR(A242),YEAR(A242)-1))</f>
        <v/>
      </c>
      <c r="N242" s="21" t="str">
        <f aca="false">IF(A242="","","Q"&amp;CHOOSE(MONTH(A242),4,4,4,1,1,1,2,2,2,3,3,3))</f>
        <v/>
      </c>
      <c r="O242" s="27" t="str">
        <f aca="false">IF(OR($B242="",$C242="",$E242=""),"",SUMIFS($E$6:E242,$B$6:B242,B242,$C$6:C242,C242,$M$6:M242,M242))</f>
        <v/>
      </c>
      <c r="P242" s="27" t="str">
        <f aca="false">IF(OR($B242="",$C242="",$E242=""),"",SUMIFS($Q$6:Q241,$B$6:B241,B242,$C$6:C241,C242,$M$6:M241,M242))</f>
        <v/>
      </c>
      <c r="Q242" s="27" t="str">
        <f aca="false">IF(OR($B242="",$C242="",$E242=""),"",IFERROR(CHOOSE(MATCH(INDEX('Section Master'!$H$5:$H$29,MATCH($C242,'Section Master'!$A$5:$A$29,0)),{"Single+Aggregate","Aggregate","Per payment","Excess over","None"},0),IF(O242&gt;INDEX('Section Master'!$J$5:$J$29,MATCH($C242,'Section Master'!$A$5:$A$29,0)),O242-P242,IF(E242&gt;INDEX('Section Master'!$I$5:$I$29,MATCH($C242,'Section Master'!$A$5:$A$29,0)),E242,0)),IF(O242&gt;INDEX('Section Master'!$J$5:$J$29,MATCH($C242,'Section Master'!$A$5:$A$29,0)),O242-P242,0),IF(E242&gt;INDEX('Section Master'!$I$5:$I$29,MATCH($C242,'Section Master'!$A$5:$A$29,0)),E242,0),MAX(0,O242-INDEX('Section Master'!$J$5:$J$29,MATCH($C242,'Section Master'!$A$5:$A$29,0)))-P242,E242),0))</f>
        <v/>
      </c>
      <c r="R242" s="28" t="str">
        <f aca="false">IF(Q242="","",ROUND(Q242*L242,0))</f>
        <v/>
      </c>
      <c r="T242" s="29" t="str">
        <f aca="false">IF(A242="","",IF(MONTH(A242)=3,DATE(YEAR(A242),4,30),DATE(YEAR(A242),MONTH(A242)+1,7)))</f>
        <v/>
      </c>
      <c r="U242" s="26" t="str">
        <f aca="false">IF(OR(R242="",F242=""),"",IF(R242=0,0,IF(F242&gt;T242,(YEAR(F242)-YEAR(A242))*12+MONTH(F242)-MONTH(A242)+1,0)))</f>
        <v/>
      </c>
      <c r="V242" s="30" t="str">
        <f aca="false">IF(U242="","",ROUND(R242*Summary!$C$7*U242,0))</f>
        <v/>
      </c>
      <c r="W242" s="21" t="str">
        <f aca="false">IF(OR($B242="",$C242="",$E242=""),"",IF(R242=0,"No TDS yet",IF(F242="",IF(Summary!$C$6&gt;T242,"Overdue","Pending"),IF(F242&gt;T242,"Deposited late","Deposited"))))</f>
        <v/>
      </c>
      <c r="X242" s="31" t="str">
        <f aca="false">IF(B242="","",IF(OR(ISNA(MATCH($B242,Deductees!$A$5:$A$304,0)),ISNA(MATCH($C242,'Section Master'!$A$5:$A$29,0)),E242=""),1,0))</f>
        <v/>
      </c>
    </row>
    <row r="243" customFormat="false" ht="15" hidden="false" customHeight="true" outlineLevel="0" collapsed="false">
      <c r="A243" s="32"/>
      <c r="B243" s="17"/>
      <c r="C243" s="17"/>
      <c r="D243" s="17"/>
      <c r="E243" s="33"/>
      <c r="F243" s="32"/>
      <c r="G243" s="17"/>
      <c r="H243" s="24" t="str">
        <f aca="false">IF($B243="","",IFERROR(INDEX(Deductees!$B$5:$B$304,MATCH($B243,Deductees!$A$5:$A$304,0))&amp;"",""))</f>
        <v/>
      </c>
      <c r="I243" s="24" t="str">
        <f aca="false">IF($B243="","",IFERROR(INDEX(Deductees!$C$5:$C$304,MATCH($B243,Deductees!$A$5:$A$304,0)),"Not in master"))</f>
        <v/>
      </c>
      <c r="J243" s="24" t="str">
        <f aca="false">IF($B243="","",IFERROR(INDEX(Deductees!$D$5:$D$304,MATCH($B243,Deductees!$A$5:$A$304,0)),"-"))</f>
        <v/>
      </c>
      <c r="K243" s="24" t="str">
        <f aca="false">IF($C243="","",IFERROR(INDEX('Section Master'!$C$5:$C$29,MATCH($C243,'Section Master'!$A$5:$A$29,0))&amp;" / "&amp;INDEX('Section Master'!$D$5:$D$29,MATCH($C243,'Section Master'!$A$5:$A$29,0)),"Code not found"))</f>
        <v/>
      </c>
      <c r="L243" s="25" t="str">
        <f aca="false">IF(OR($B243="",$C243="",$E243=""),"",IFERROR(IF(I243&lt;&gt;"Valid",MAX(INDEX('Section Master'!$F$5:$F$29,MATCH($C243,'Section Master'!$A$5:$A$29,0)),INDEX('Section Master'!$G$5:$G$29,MATCH($C243,'Section Master'!$A$5:$A$29,0))),IF(J243="Individual/HUF",INDEX('Section Master'!$E$5:$E$29,MATCH($C243,'Section Master'!$A$5:$A$29,0)),INDEX('Section Master'!$F$5:$F$29,MATCH($C243,'Section Master'!$A$5:$A$29,0)))),0))</f>
        <v/>
      </c>
      <c r="M243" s="26" t="str">
        <f aca="false">IF(A243="","",IF(MONTH(A243)&gt;=4,YEAR(A243),YEAR(A243)-1))</f>
        <v/>
      </c>
      <c r="N243" s="21" t="str">
        <f aca="false">IF(A243="","","Q"&amp;CHOOSE(MONTH(A243),4,4,4,1,1,1,2,2,2,3,3,3))</f>
        <v/>
      </c>
      <c r="O243" s="27" t="str">
        <f aca="false">IF(OR($B243="",$C243="",$E243=""),"",SUMIFS($E$6:E243,$B$6:B243,B243,$C$6:C243,C243,$M$6:M243,M243))</f>
        <v/>
      </c>
      <c r="P243" s="27" t="str">
        <f aca="false">IF(OR($B243="",$C243="",$E243=""),"",SUMIFS($Q$6:Q242,$B$6:B242,B243,$C$6:C242,C243,$M$6:M242,M243))</f>
        <v/>
      </c>
      <c r="Q243" s="27" t="str">
        <f aca="false">IF(OR($B243="",$C243="",$E243=""),"",IFERROR(CHOOSE(MATCH(INDEX('Section Master'!$H$5:$H$29,MATCH($C243,'Section Master'!$A$5:$A$29,0)),{"Single+Aggregate","Aggregate","Per payment","Excess over","None"},0),IF(O243&gt;INDEX('Section Master'!$J$5:$J$29,MATCH($C243,'Section Master'!$A$5:$A$29,0)),O243-P243,IF(E243&gt;INDEX('Section Master'!$I$5:$I$29,MATCH($C243,'Section Master'!$A$5:$A$29,0)),E243,0)),IF(O243&gt;INDEX('Section Master'!$J$5:$J$29,MATCH($C243,'Section Master'!$A$5:$A$29,0)),O243-P243,0),IF(E243&gt;INDEX('Section Master'!$I$5:$I$29,MATCH($C243,'Section Master'!$A$5:$A$29,0)),E243,0),MAX(0,O243-INDEX('Section Master'!$J$5:$J$29,MATCH($C243,'Section Master'!$A$5:$A$29,0)))-P243,E243),0))</f>
        <v/>
      </c>
      <c r="R243" s="28" t="str">
        <f aca="false">IF(Q243="","",ROUND(Q243*L243,0))</f>
        <v/>
      </c>
      <c r="T243" s="29" t="str">
        <f aca="false">IF(A243="","",IF(MONTH(A243)=3,DATE(YEAR(A243),4,30),DATE(YEAR(A243),MONTH(A243)+1,7)))</f>
        <v/>
      </c>
      <c r="U243" s="26" t="str">
        <f aca="false">IF(OR(R243="",F243=""),"",IF(R243=0,0,IF(F243&gt;T243,(YEAR(F243)-YEAR(A243))*12+MONTH(F243)-MONTH(A243)+1,0)))</f>
        <v/>
      </c>
      <c r="V243" s="30" t="str">
        <f aca="false">IF(U243="","",ROUND(R243*Summary!$C$7*U243,0))</f>
        <v/>
      </c>
      <c r="W243" s="21" t="str">
        <f aca="false">IF(OR($B243="",$C243="",$E243=""),"",IF(R243=0,"No TDS yet",IF(F243="",IF(Summary!$C$6&gt;T243,"Overdue","Pending"),IF(F243&gt;T243,"Deposited late","Deposited"))))</f>
        <v/>
      </c>
      <c r="X243" s="31" t="str">
        <f aca="false">IF(B243="","",IF(OR(ISNA(MATCH($B243,Deductees!$A$5:$A$304,0)),ISNA(MATCH($C243,'Section Master'!$A$5:$A$29,0)),E243=""),1,0))</f>
        <v/>
      </c>
    </row>
    <row r="244" customFormat="false" ht="15" hidden="false" customHeight="true" outlineLevel="0" collapsed="false">
      <c r="A244" s="32"/>
      <c r="B244" s="17"/>
      <c r="C244" s="17"/>
      <c r="D244" s="17"/>
      <c r="E244" s="33"/>
      <c r="F244" s="32"/>
      <c r="G244" s="17"/>
      <c r="H244" s="24" t="str">
        <f aca="false">IF($B244="","",IFERROR(INDEX(Deductees!$B$5:$B$304,MATCH($B244,Deductees!$A$5:$A$304,0))&amp;"",""))</f>
        <v/>
      </c>
      <c r="I244" s="24" t="str">
        <f aca="false">IF($B244="","",IFERROR(INDEX(Deductees!$C$5:$C$304,MATCH($B244,Deductees!$A$5:$A$304,0)),"Not in master"))</f>
        <v/>
      </c>
      <c r="J244" s="24" t="str">
        <f aca="false">IF($B244="","",IFERROR(INDEX(Deductees!$D$5:$D$304,MATCH($B244,Deductees!$A$5:$A$304,0)),"-"))</f>
        <v/>
      </c>
      <c r="K244" s="24" t="str">
        <f aca="false">IF($C244="","",IFERROR(INDEX('Section Master'!$C$5:$C$29,MATCH($C244,'Section Master'!$A$5:$A$29,0))&amp;" / "&amp;INDEX('Section Master'!$D$5:$D$29,MATCH($C244,'Section Master'!$A$5:$A$29,0)),"Code not found"))</f>
        <v/>
      </c>
      <c r="L244" s="25" t="str">
        <f aca="false">IF(OR($B244="",$C244="",$E244=""),"",IFERROR(IF(I244&lt;&gt;"Valid",MAX(INDEX('Section Master'!$F$5:$F$29,MATCH($C244,'Section Master'!$A$5:$A$29,0)),INDEX('Section Master'!$G$5:$G$29,MATCH($C244,'Section Master'!$A$5:$A$29,0))),IF(J244="Individual/HUF",INDEX('Section Master'!$E$5:$E$29,MATCH($C244,'Section Master'!$A$5:$A$29,0)),INDEX('Section Master'!$F$5:$F$29,MATCH($C244,'Section Master'!$A$5:$A$29,0)))),0))</f>
        <v/>
      </c>
      <c r="M244" s="26" t="str">
        <f aca="false">IF(A244="","",IF(MONTH(A244)&gt;=4,YEAR(A244),YEAR(A244)-1))</f>
        <v/>
      </c>
      <c r="N244" s="21" t="str">
        <f aca="false">IF(A244="","","Q"&amp;CHOOSE(MONTH(A244),4,4,4,1,1,1,2,2,2,3,3,3))</f>
        <v/>
      </c>
      <c r="O244" s="27" t="str">
        <f aca="false">IF(OR($B244="",$C244="",$E244=""),"",SUMIFS($E$6:E244,$B$6:B244,B244,$C$6:C244,C244,$M$6:M244,M244))</f>
        <v/>
      </c>
      <c r="P244" s="27" t="str">
        <f aca="false">IF(OR($B244="",$C244="",$E244=""),"",SUMIFS($Q$6:Q243,$B$6:B243,B244,$C$6:C243,C244,$M$6:M243,M244))</f>
        <v/>
      </c>
      <c r="Q244" s="27" t="str">
        <f aca="false">IF(OR($B244="",$C244="",$E244=""),"",IFERROR(CHOOSE(MATCH(INDEX('Section Master'!$H$5:$H$29,MATCH($C244,'Section Master'!$A$5:$A$29,0)),{"Single+Aggregate","Aggregate","Per payment","Excess over","None"},0),IF(O244&gt;INDEX('Section Master'!$J$5:$J$29,MATCH($C244,'Section Master'!$A$5:$A$29,0)),O244-P244,IF(E244&gt;INDEX('Section Master'!$I$5:$I$29,MATCH($C244,'Section Master'!$A$5:$A$29,0)),E244,0)),IF(O244&gt;INDEX('Section Master'!$J$5:$J$29,MATCH($C244,'Section Master'!$A$5:$A$29,0)),O244-P244,0),IF(E244&gt;INDEX('Section Master'!$I$5:$I$29,MATCH($C244,'Section Master'!$A$5:$A$29,0)),E244,0),MAX(0,O244-INDEX('Section Master'!$J$5:$J$29,MATCH($C244,'Section Master'!$A$5:$A$29,0)))-P244,E244),0))</f>
        <v/>
      </c>
      <c r="R244" s="28" t="str">
        <f aca="false">IF(Q244="","",ROUND(Q244*L244,0))</f>
        <v/>
      </c>
      <c r="T244" s="29" t="str">
        <f aca="false">IF(A244="","",IF(MONTH(A244)=3,DATE(YEAR(A244),4,30),DATE(YEAR(A244),MONTH(A244)+1,7)))</f>
        <v/>
      </c>
      <c r="U244" s="26" t="str">
        <f aca="false">IF(OR(R244="",F244=""),"",IF(R244=0,0,IF(F244&gt;T244,(YEAR(F244)-YEAR(A244))*12+MONTH(F244)-MONTH(A244)+1,0)))</f>
        <v/>
      </c>
      <c r="V244" s="30" t="str">
        <f aca="false">IF(U244="","",ROUND(R244*Summary!$C$7*U244,0))</f>
        <v/>
      </c>
      <c r="W244" s="21" t="str">
        <f aca="false">IF(OR($B244="",$C244="",$E244=""),"",IF(R244=0,"No TDS yet",IF(F244="",IF(Summary!$C$6&gt;T244,"Overdue","Pending"),IF(F244&gt;T244,"Deposited late","Deposited"))))</f>
        <v/>
      </c>
      <c r="X244" s="31" t="str">
        <f aca="false">IF(B244="","",IF(OR(ISNA(MATCH($B244,Deductees!$A$5:$A$304,0)),ISNA(MATCH($C244,'Section Master'!$A$5:$A$29,0)),E244=""),1,0))</f>
        <v/>
      </c>
    </row>
    <row r="245" customFormat="false" ht="15" hidden="false" customHeight="true" outlineLevel="0" collapsed="false">
      <c r="A245" s="32"/>
      <c r="B245" s="17"/>
      <c r="C245" s="17"/>
      <c r="D245" s="17"/>
      <c r="E245" s="33"/>
      <c r="F245" s="32"/>
      <c r="G245" s="17"/>
      <c r="H245" s="24" t="str">
        <f aca="false">IF($B245="","",IFERROR(INDEX(Deductees!$B$5:$B$304,MATCH($B245,Deductees!$A$5:$A$304,0))&amp;"",""))</f>
        <v/>
      </c>
      <c r="I245" s="24" t="str">
        <f aca="false">IF($B245="","",IFERROR(INDEX(Deductees!$C$5:$C$304,MATCH($B245,Deductees!$A$5:$A$304,0)),"Not in master"))</f>
        <v/>
      </c>
      <c r="J245" s="24" t="str">
        <f aca="false">IF($B245="","",IFERROR(INDEX(Deductees!$D$5:$D$304,MATCH($B245,Deductees!$A$5:$A$304,0)),"-"))</f>
        <v/>
      </c>
      <c r="K245" s="24" t="str">
        <f aca="false">IF($C245="","",IFERROR(INDEX('Section Master'!$C$5:$C$29,MATCH($C245,'Section Master'!$A$5:$A$29,0))&amp;" / "&amp;INDEX('Section Master'!$D$5:$D$29,MATCH($C245,'Section Master'!$A$5:$A$29,0)),"Code not found"))</f>
        <v/>
      </c>
      <c r="L245" s="25" t="str">
        <f aca="false">IF(OR($B245="",$C245="",$E245=""),"",IFERROR(IF(I245&lt;&gt;"Valid",MAX(INDEX('Section Master'!$F$5:$F$29,MATCH($C245,'Section Master'!$A$5:$A$29,0)),INDEX('Section Master'!$G$5:$G$29,MATCH($C245,'Section Master'!$A$5:$A$29,0))),IF(J245="Individual/HUF",INDEX('Section Master'!$E$5:$E$29,MATCH($C245,'Section Master'!$A$5:$A$29,0)),INDEX('Section Master'!$F$5:$F$29,MATCH($C245,'Section Master'!$A$5:$A$29,0)))),0))</f>
        <v/>
      </c>
      <c r="M245" s="26" t="str">
        <f aca="false">IF(A245="","",IF(MONTH(A245)&gt;=4,YEAR(A245),YEAR(A245)-1))</f>
        <v/>
      </c>
      <c r="N245" s="21" t="str">
        <f aca="false">IF(A245="","","Q"&amp;CHOOSE(MONTH(A245),4,4,4,1,1,1,2,2,2,3,3,3))</f>
        <v/>
      </c>
      <c r="O245" s="27" t="str">
        <f aca="false">IF(OR($B245="",$C245="",$E245=""),"",SUMIFS($E$6:E245,$B$6:B245,B245,$C$6:C245,C245,$M$6:M245,M245))</f>
        <v/>
      </c>
      <c r="P245" s="27" t="str">
        <f aca="false">IF(OR($B245="",$C245="",$E245=""),"",SUMIFS($Q$6:Q244,$B$6:B244,B245,$C$6:C244,C245,$M$6:M244,M245))</f>
        <v/>
      </c>
      <c r="Q245" s="27" t="str">
        <f aca="false">IF(OR($B245="",$C245="",$E245=""),"",IFERROR(CHOOSE(MATCH(INDEX('Section Master'!$H$5:$H$29,MATCH($C245,'Section Master'!$A$5:$A$29,0)),{"Single+Aggregate","Aggregate","Per payment","Excess over","None"},0),IF(O245&gt;INDEX('Section Master'!$J$5:$J$29,MATCH($C245,'Section Master'!$A$5:$A$29,0)),O245-P245,IF(E245&gt;INDEX('Section Master'!$I$5:$I$29,MATCH($C245,'Section Master'!$A$5:$A$29,0)),E245,0)),IF(O245&gt;INDEX('Section Master'!$J$5:$J$29,MATCH($C245,'Section Master'!$A$5:$A$29,0)),O245-P245,0),IF(E245&gt;INDEX('Section Master'!$I$5:$I$29,MATCH($C245,'Section Master'!$A$5:$A$29,0)),E245,0),MAX(0,O245-INDEX('Section Master'!$J$5:$J$29,MATCH($C245,'Section Master'!$A$5:$A$29,0)))-P245,E245),0))</f>
        <v/>
      </c>
      <c r="R245" s="28" t="str">
        <f aca="false">IF(Q245="","",ROUND(Q245*L245,0))</f>
        <v/>
      </c>
      <c r="T245" s="29" t="str">
        <f aca="false">IF(A245="","",IF(MONTH(A245)=3,DATE(YEAR(A245),4,30),DATE(YEAR(A245),MONTH(A245)+1,7)))</f>
        <v/>
      </c>
      <c r="U245" s="26" t="str">
        <f aca="false">IF(OR(R245="",F245=""),"",IF(R245=0,0,IF(F245&gt;T245,(YEAR(F245)-YEAR(A245))*12+MONTH(F245)-MONTH(A245)+1,0)))</f>
        <v/>
      </c>
      <c r="V245" s="30" t="str">
        <f aca="false">IF(U245="","",ROUND(R245*Summary!$C$7*U245,0))</f>
        <v/>
      </c>
      <c r="W245" s="21" t="str">
        <f aca="false">IF(OR($B245="",$C245="",$E245=""),"",IF(R245=0,"No TDS yet",IF(F245="",IF(Summary!$C$6&gt;T245,"Overdue","Pending"),IF(F245&gt;T245,"Deposited late","Deposited"))))</f>
        <v/>
      </c>
      <c r="X245" s="31" t="str">
        <f aca="false">IF(B245="","",IF(OR(ISNA(MATCH($B245,Deductees!$A$5:$A$304,0)),ISNA(MATCH($C245,'Section Master'!$A$5:$A$29,0)),E245=""),1,0))</f>
        <v/>
      </c>
    </row>
    <row r="246" customFormat="false" ht="15" hidden="false" customHeight="true" outlineLevel="0" collapsed="false">
      <c r="A246" s="32"/>
      <c r="B246" s="17"/>
      <c r="C246" s="17"/>
      <c r="D246" s="17"/>
      <c r="E246" s="33"/>
      <c r="F246" s="32"/>
      <c r="G246" s="17"/>
      <c r="H246" s="24" t="str">
        <f aca="false">IF($B246="","",IFERROR(INDEX(Deductees!$B$5:$B$304,MATCH($B246,Deductees!$A$5:$A$304,0))&amp;"",""))</f>
        <v/>
      </c>
      <c r="I246" s="24" t="str">
        <f aca="false">IF($B246="","",IFERROR(INDEX(Deductees!$C$5:$C$304,MATCH($B246,Deductees!$A$5:$A$304,0)),"Not in master"))</f>
        <v/>
      </c>
      <c r="J246" s="24" t="str">
        <f aca="false">IF($B246="","",IFERROR(INDEX(Deductees!$D$5:$D$304,MATCH($B246,Deductees!$A$5:$A$304,0)),"-"))</f>
        <v/>
      </c>
      <c r="K246" s="24" t="str">
        <f aca="false">IF($C246="","",IFERROR(INDEX('Section Master'!$C$5:$C$29,MATCH($C246,'Section Master'!$A$5:$A$29,0))&amp;" / "&amp;INDEX('Section Master'!$D$5:$D$29,MATCH($C246,'Section Master'!$A$5:$A$29,0)),"Code not found"))</f>
        <v/>
      </c>
      <c r="L246" s="25" t="str">
        <f aca="false">IF(OR($B246="",$C246="",$E246=""),"",IFERROR(IF(I246&lt;&gt;"Valid",MAX(INDEX('Section Master'!$F$5:$F$29,MATCH($C246,'Section Master'!$A$5:$A$29,0)),INDEX('Section Master'!$G$5:$G$29,MATCH($C246,'Section Master'!$A$5:$A$29,0))),IF(J246="Individual/HUF",INDEX('Section Master'!$E$5:$E$29,MATCH($C246,'Section Master'!$A$5:$A$29,0)),INDEX('Section Master'!$F$5:$F$29,MATCH($C246,'Section Master'!$A$5:$A$29,0)))),0))</f>
        <v/>
      </c>
      <c r="M246" s="26" t="str">
        <f aca="false">IF(A246="","",IF(MONTH(A246)&gt;=4,YEAR(A246),YEAR(A246)-1))</f>
        <v/>
      </c>
      <c r="N246" s="21" t="str">
        <f aca="false">IF(A246="","","Q"&amp;CHOOSE(MONTH(A246),4,4,4,1,1,1,2,2,2,3,3,3))</f>
        <v/>
      </c>
      <c r="O246" s="27" t="str">
        <f aca="false">IF(OR($B246="",$C246="",$E246=""),"",SUMIFS($E$6:E246,$B$6:B246,B246,$C$6:C246,C246,$M$6:M246,M246))</f>
        <v/>
      </c>
      <c r="P246" s="27" t="str">
        <f aca="false">IF(OR($B246="",$C246="",$E246=""),"",SUMIFS($Q$6:Q245,$B$6:B245,B246,$C$6:C245,C246,$M$6:M245,M246))</f>
        <v/>
      </c>
      <c r="Q246" s="27" t="str">
        <f aca="false">IF(OR($B246="",$C246="",$E246=""),"",IFERROR(CHOOSE(MATCH(INDEX('Section Master'!$H$5:$H$29,MATCH($C246,'Section Master'!$A$5:$A$29,0)),{"Single+Aggregate","Aggregate","Per payment","Excess over","None"},0),IF(O246&gt;INDEX('Section Master'!$J$5:$J$29,MATCH($C246,'Section Master'!$A$5:$A$29,0)),O246-P246,IF(E246&gt;INDEX('Section Master'!$I$5:$I$29,MATCH($C246,'Section Master'!$A$5:$A$29,0)),E246,0)),IF(O246&gt;INDEX('Section Master'!$J$5:$J$29,MATCH($C246,'Section Master'!$A$5:$A$29,0)),O246-P246,0),IF(E246&gt;INDEX('Section Master'!$I$5:$I$29,MATCH($C246,'Section Master'!$A$5:$A$29,0)),E246,0),MAX(0,O246-INDEX('Section Master'!$J$5:$J$29,MATCH($C246,'Section Master'!$A$5:$A$29,0)))-P246,E246),0))</f>
        <v/>
      </c>
      <c r="R246" s="28" t="str">
        <f aca="false">IF(Q246="","",ROUND(Q246*L246,0))</f>
        <v/>
      </c>
      <c r="T246" s="29" t="str">
        <f aca="false">IF(A246="","",IF(MONTH(A246)=3,DATE(YEAR(A246),4,30),DATE(YEAR(A246),MONTH(A246)+1,7)))</f>
        <v/>
      </c>
      <c r="U246" s="26" t="str">
        <f aca="false">IF(OR(R246="",F246=""),"",IF(R246=0,0,IF(F246&gt;T246,(YEAR(F246)-YEAR(A246))*12+MONTH(F246)-MONTH(A246)+1,0)))</f>
        <v/>
      </c>
      <c r="V246" s="30" t="str">
        <f aca="false">IF(U246="","",ROUND(R246*Summary!$C$7*U246,0))</f>
        <v/>
      </c>
      <c r="W246" s="21" t="str">
        <f aca="false">IF(OR($B246="",$C246="",$E246=""),"",IF(R246=0,"No TDS yet",IF(F246="",IF(Summary!$C$6&gt;T246,"Overdue","Pending"),IF(F246&gt;T246,"Deposited late","Deposited"))))</f>
        <v/>
      </c>
      <c r="X246" s="31" t="str">
        <f aca="false">IF(B246="","",IF(OR(ISNA(MATCH($B246,Deductees!$A$5:$A$304,0)),ISNA(MATCH($C246,'Section Master'!$A$5:$A$29,0)),E246=""),1,0))</f>
        <v/>
      </c>
    </row>
    <row r="247" customFormat="false" ht="15" hidden="false" customHeight="true" outlineLevel="0" collapsed="false">
      <c r="A247" s="32"/>
      <c r="B247" s="17"/>
      <c r="C247" s="17"/>
      <c r="D247" s="17"/>
      <c r="E247" s="33"/>
      <c r="F247" s="32"/>
      <c r="G247" s="17"/>
      <c r="H247" s="24" t="str">
        <f aca="false">IF($B247="","",IFERROR(INDEX(Deductees!$B$5:$B$304,MATCH($B247,Deductees!$A$5:$A$304,0))&amp;"",""))</f>
        <v/>
      </c>
      <c r="I247" s="24" t="str">
        <f aca="false">IF($B247="","",IFERROR(INDEX(Deductees!$C$5:$C$304,MATCH($B247,Deductees!$A$5:$A$304,0)),"Not in master"))</f>
        <v/>
      </c>
      <c r="J247" s="24" t="str">
        <f aca="false">IF($B247="","",IFERROR(INDEX(Deductees!$D$5:$D$304,MATCH($B247,Deductees!$A$5:$A$304,0)),"-"))</f>
        <v/>
      </c>
      <c r="K247" s="24" t="str">
        <f aca="false">IF($C247="","",IFERROR(INDEX('Section Master'!$C$5:$C$29,MATCH($C247,'Section Master'!$A$5:$A$29,0))&amp;" / "&amp;INDEX('Section Master'!$D$5:$D$29,MATCH($C247,'Section Master'!$A$5:$A$29,0)),"Code not found"))</f>
        <v/>
      </c>
      <c r="L247" s="25" t="str">
        <f aca="false">IF(OR($B247="",$C247="",$E247=""),"",IFERROR(IF(I247&lt;&gt;"Valid",MAX(INDEX('Section Master'!$F$5:$F$29,MATCH($C247,'Section Master'!$A$5:$A$29,0)),INDEX('Section Master'!$G$5:$G$29,MATCH($C247,'Section Master'!$A$5:$A$29,0))),IF(J247="Individual/HUF",INDEX('Section Master'!$E$5:$E$29,MATCH($C247,'Section Master'!$A$5:$A$29,0)),INDEX('Section Master'!$F$5:$F$29,MATCH($C247,'Section Master'!$A$5:$A$29,0)))),0))</f>
        <v/>
      </c>
      <c r="M247" s="26" t="str">
        <f aca="false">IF(A247="","",IF(MONTH(A247)&gt;=4,YEAR(A247),YEAR(A247)-1))</f>
        <v/>
      </c>
      <c r="N247" s="21" t="str">
        <f aca="false">IF(A247="","","Q"&amp;CHOOSE(MONTH(A247),4,4,4,1,1,1,2,2,2,3,3,3))</f>
        <v/>
      </c>
      <c r="O247" s="27" t="str">
        <f aca="false">IF(OR($B247="",$C247="",$E247=""),"",SUMIFS($E$6:E247,$B$6:B247,B247,$C$6:C247,C247,$M$6:M247,M247))</f>
        <v/>
      </c>
      <c r="P247" s="27" t="str">
        <f aca="false">IF(OR($B247="",$C247="",$E247=""),"",SUMIFS($Q$6:Q246,$B$6:B246,B247,$C$6:C246,C247,$M$6:M246,M247))</f>
        <v/>
      </c>
      <c r="Q247" s="27" t="str">
        <f aca="false">IF(OR($B247="",$C247="",$E247=""),"",IFERROR(CHOOSE(MATCH(INDEX('Section Master'!$H$5:$H$29,MATCH($C247,'Section Master'!$A$5:$A$29,0)),{"Single+Aggregate","Aggregate","Per payment","Excess over","None"},0),IF(O247&gt;INDEX('Section Master'!$J$5:$J$29,MATCH($C247,'Section Master'!$A$5:$A$29,0)),O247-P247,IF(E247&gt;INDEX('Section Master'!$I$5:$I$29,MATCH($C247,'Section Master'!$A$5:$A$29,0)),E247,0)),IF(O247&gt;INDEX('Section Master'!$J$5:$J$29,MATCH($C247,'Section Master'!$A$5:$A$29,0)),O247-P247,0),IF(E247&gt;INDEX('Section Master'!$I$5:$I$29,MATCH($C247,'Section Master'!$A$5:$A$29,0)),E247,0),MAX(0,O247-INDEX('Section Master'!$J$5:$J$29,MATCH($C247,'Section Master'!$A$5:$A$29,0)))-P247,E247),0))</f>
        <v/>
      </c>
      <c r="R247" s="28" t="str">
        <f aca="false">IF(Q247="","",ROUND(Q247*L247,0))</f>
        <v/>
      </c>
      <c r="T247" s="29" t="str">
        <f aca="false">IF(A247="","",IF(MONTH(A247)=3,DATE(YEAR(A247),4,30),DATE(YEAR(A247),MONTH(A247)+1,7)))</f>
        <v/>
      </c>
      <c r="U247" s="26" t="str">
        <f aca="false">IF(OR(R247="",F247=""),"",IF(R247=0,0,IF(F247&gt;T247,(YEAR(F247)-YEAR(A247))*12+MONTH(F247)-MONTH(A247)+1,0)))</f>
        <v/>
      </c>
      <c r="V247" s="30" t="str">
        <f aca="false">IF(U247="","",ROUND(R247*Summary!$C$7*U247,0))</f>
        <v/>
      </c>
      <c r="W247" s="21" t="str">
        <f aca="false">IF(OR($B247="",$C247="",$E247=""),"",IF(R247=0,"No TDS yet",IF(F247="",IF(Summary!$C$6&gt;T247,"Overdue","Pending"),IF(F247&gt;T247,"Deposited late","Deposited"))))</f>
        <v/>
      </c>
      <c r="X247" s="31" t="str">
        <f aca="false">IF(B247="","",IF(OR(ISNA(MATCH($B247,Deductees!$A$5:$A$304,0)),ISNA(MATCH($C247,'Section Master'!$A$5:$A$29,0)),E247=""),1,0))</f>
        <v/>
      </c>
    </row>
    <row r="248" customFormat="false" ht="15" hidden="false" customHeight="true" outlineLevel="0" collapsed="false">
      <c r="A248" s="32"/>
      <c r="B248" s="17"/>
      <c r="C248" s="17"/>
      <c r="D248" s="17"/>
      <c r="E248" s="33"/>
      <c r="F248" s="32"/>
      <c r="G248" s="17"/>
      <c r="H248" s="24" t="str">
        <f aca="false">IF($B248="","",IFERROR(INDEX(Deductees!$B$5:$B$304,MATCH($B248,Deductees!$A$5:$A$304,0))&amp;"",""))</f>
        <v/>
      </c>
      <c r="I248" s="24" t="str">
        <f aca="false">IF($B248="","",IFERROR(INDEX(Deductees!$C$5:$C$304,MATCH($B248,Deductees!$A$5:$A$304,0)),"Not in master"))</f>
        <v/>
      </c>
      <c r="J248" s="24" t="str">
        <f aca="false">IF($B248="","",IFERROR(INDEX(Deductees!$D$5:$D$304,MATCH($B248,Deductees!$A$5:$A$304,0)),"-"))</f>
        <v/>
      </c>
      <c r="K248" s="24" t="str">
        <f aca="false">IF($C248="","",IFERROR(INDEX('Section Master'!$C$5:$C$29,MATCH($C248,'Section Master'!$A$5:$A$29,0))&amp;" / "&amp;INDEX('Section Master'!$D$5:$D$29,MATCH($C248,'Section Master'!$A$5:$A$29,0)),"Code not found"))</f>
        <v/>
      </c>
      <c r="L248" s="25" t="str">
        <f aca="false">IF(OR($B248="",$C248="",$E248=""),"",IFERROR(IF(I248&lt;&gt;"Valid",MAX(INDEX('Section Master'!$F$5:$F$29,MATCH($C248,'Section Master'!$A$5:$A$29,0)),INDEX('Section Master'!$G$5:$G$29,MATCH($C248,'Section Master'!$A$5:$A$29,0))),IF(J248="Individual/HUF",INDEX('Section Master'!$E$5:$E$29,MATCH($C248,'Section Master'!$A$5:$A$29,0)),INDEX('Section Master'!$F$5:$F$29,MATCH($C248,'Section Master'!$A$5:$A$29,0)))),0))</f>
        <v/>
      </c>
      <c r="M248" s="26" t="str">
        <f aca="false">IF(A248="","",IF(MONTH(A248)&gt;=4,YEAR(A248),YEAR(A248)-1))</f>
        <v/>
      </c>
      <c r="N248" s="21" t="str">
        <f aca="false">IF(A248="","","Q"&amp;CHOOSE(MONTH(A248),4,4,4,1,1,1,2,2,2,3,3,3))</f>
        <v/>
      </c>
      <c r="O248" s="27" t="str">
        <f aca="false">IF(OR($B248="",$C248="",$E248=""),"",SUMIFS($E$6:E248,$B$6:B248,B248,$C$6:C248,C248,$M$6:M248,M248))</f>
        <v/>
      </c>
      <c r="P248" s="27" t="str">
        <f aca="false">IF(OR($B248="",$C248="",$E248=""),"",SUMIFS($Q$6:Q247,$B$6:B247,B248,$C$6:C247,C248,$M$6:M247,M248))</f>
        <v/>
      </c>
      <c r="Q248" s="27" t="str">
        <f aca="false">IF(OR($B248="",$C248="",$E248=""),"",IFERROR(CHOOSE(MATCH(INDEX('Section Master'!$H$5:$H$29,MATCH($C248,'Section Master'!$A$5:$A$29,0)),{"Single+Aggregate","Aggregate","Per payment","Excess over","None"},0),IF(O248&gt;INDEX('Section Master'!$J$5:$J$29,MATCH($C248,'Section Master'!$A$5:$A$29,0)),O248-P248,IF(E248&gt;INDEX('Section Master'!$I$5:$I$29,MATCH($C248,'Section Master'!$A$5:$A$29,0)),E248,0)),IF(O248&gt;INDEX('Section Master'!$J$5:$J$29,MATCH($C248,'Section Master'!$A$5:$A$29,0)),O248-P248,0),IF(E248&gt;INDEX('Section Master'!$I$5:$I$29,MATCH($C248,'Section Master'!$A$5:$A$29,0)),E248,0),MAX(0,O248-INDEX('Section Master'!$J$5:$J$29,MATCH($C248,'Section Master'!$A$5:$A$29,0)))-P248,E248),0))</f>
        <v/>
      </c>
      <c r="R248" s="28" t="str">
        <f aca="false">IF(Q248="","",ROUND(Q248*L248,0))</f>
        <v/>
      </c>
      <c r="T248" s="29" t="str">
        <f aca="false">IF(A248="","",IF(MONTH(A248)=3,DATE(YEAR(A248),4,30),DATE(YEAR(A248),MONTH(A248)+1,7)))</f>
        <v/>
      </c>
      <c r="U248" s="26" t="str">
        <f aca="false">IF(OR(R248="",F248=""),"",IF(R248=0,0,IF(F248&gt;T248,(YEAR(F248)-YEAR(A248))*12+MONTH(F248)-MONTH(A248)+1,0)))</f>
        <v/>
      </c>
      <c r="V248" s="30" t="str">
        <f aca="false">IF(U248="","",ROUND(R248*Summary!$C$7*U248,0))</f>
        <v/>
      </c>
      <c r="W248" s="21" t="str">
        <f aca="false">IF(OR($B248="",$C248="",$E248=""),"",IF(R248=0,"No TDS yet",IF(F248="",IF(Summary!$C$6&gt;T248,"Overdue","Pending"),IF(F248&gt;T248,"Deposited late","Deposited"))))</f>
        <v/>
      </c>
      <c r="X248" s="31" t="str">
        <f aca="false">IF(B248="","",IF(OR(ISNA(MATCH($B248,Deductees!$A$5:$A$304,0)),ISNA(MATCH($C248,'Section Master'!$A$5:$A$29,0)),E248=""),1,0))</f>
        <v/>
      </c>
    </row>
    <row r="249" customFormat="false" ht="15" hidden="false" customHeight="true" outlineLevel="0" collapsed="false">
      <c r="A249" s="32"/>
      <c r="B249" s="17"/>
      <c r="C249" s="17"/>
      <c r="D249" s="17"/>
      <c r="E249" s="33"/>
      <c r="F249" s="32"/>
      <c r="G249" s="17"/>
      <c r="H249" s="24" t="str">
        <f aca="false">IF($B249="","",IFERROR(INDEX(Deductees!$B$5:$B$304,MATCH($B249,Deductees!$A$5:$A$304,0))&amp;"",""))</f>
        <v/>
      </c>
      <c r="I249" s="24" t="str">
        <f aca="false">IF($B249="","",IFERROR(INDEX(Deductees!$C$5:$C$304,MATCH($B249,Deductees!$A$5:$A$304,0)),"Not in master"))</f>
        <v/>
      </c>
      <c r="J249" s="24" t="str">
        <f aca="false">IF($B249="","",IFERROR(INDEX(Deductees!$D$5:$D$304,MATCH($B249,Deductees!$A$5:$A$304,0)),"-"))</f>
        <v/>
      </c>
      <c r="K249" s="24" t="str">
        <f aca="false">IF($C249="","",IFERROR(INDEX('Section Master'!$C$5:$C$29,MATCH($C249,'Section Master'!$A$5:$A$29,0))&amp;" / "&amp;INDEX('Section Master'!$D$5:$D$29,MATCH($C249,'Section Master'!$A$5:$A$29,0)),"Code not found"))</f>
        <v/>
      </c>
      <c r="L249" s="25" t="str">
        <f aca="false">IF(OR($B249="",$C249="",$E249=""),"",IFERROR(IF(I249&lt;&gt;"Valid",MAX(INDEX('Section Master'!$F$5:$F$29,MATCH($C249,'Section Master'!$A$5:$A$29,0)),INDEX('Section Master'!$G$5:$G$29,MATCH($C249,'Section Master'!$A$5:$A$29,0))),IF(J249="Individual/HUF",INDEX('Section Master'!$E$5:$E$29,MATCH($C249,'Section Master'!$A$5:$A$29,0)),INDEX('Section Master'!$F$5:$F$29,MATCH($C249,'Section Master'!$A$5:$A$29,0)))),0))</f>
        <v/>
      </c>
      <c r="M249" s="26" t="str">
        <f aca="false">IF(A249="","",IF(MONTH(A249)&gt;=4,YEAR(A249),YEAR(A249)-1))</f>
        <v/>
      </c>
      <c r="N249" s="21" t="str">
        <f aca="false">IF(A249="","","Q"&amp;CHOOSE(MONTH(A249),4,4,4,1,1,1,2,2,2,3,3,3))</f>
        <v/>
      </c>
      <c r="O249" s="27" t="str">
        <f aca="false">IF(OR($B249="",$C249="",$E249=""),"",SUMIFS($E$6:E249,$B$6:B249,B249,$C$6:C249,C249,$M$6:M249,M249))</f>
        <v/>
      </c>
      <c r="P249" s="27" t="str">
        <f aca="false">IF(OR($B249="",$C249="",$E249=""),"",SUMIFS($Q$6:Q248,$B$6:B248,B249,$C$6:C248,C249,$M$6:M248,M249))</f>
        <v/>
      </c>
      <c r="Q249" s="27" t="str">
        <f aca="false">IF(OR($B249="",$C249="",$E249=""),"",IFERROR(CHOOSE(MATCH(INDEX('Section Master'!$H$5:$H$29,MATCH($C249,'Section Master'!$A$5:$A$29,0)),{"Single+Aggregate","Aggregate","Per payment","Excess over","None"},0),IF(O249&gt;INDEX('Section Master'!$J$5:$J$29,MATCH($C249,'Section Master'!$A$5:$A$29,0)),O249-P249,IF(E249&gt;INDEX('Section Master'!$I$5:$I$29,MATCH($C249,'Section Master'!$A$5:$A$29,0)),E249,0)),IF(O249&gt;INDEX('Section Master'!$J$5:$J$29,MATCH($C249,'Section Master'!$A$5:$A$29,0)),O249-P249,0),IF(E249&gt;INDEX('Section Master'!$I$5:$I$29,MATCH($C249,'Section Master'!$A$5:$A$29,0)),E249,0),MAX(0,O249-INDEX('Section Master'!$J$5:$J$29,MATCH($C249,'Section Master'!$A$5:$A$29,0)))-P249,E249),0))</f>
        <v/>
      </c>
      <c r="R249" s="28" t="str">
        <f aca="false">IF(Q249="","",ROUND(Q249*L249,0))</f>
        <v/>
      </c>
      <c r="T249" s="29" t="str">
        <f aca="false">IF(A249="","",IF(MONTH(A249)=3,DATE(YEAR(A249),4,30),DATE(YEAR(A249),MONTH(A249)+1,7)))</f>
        <v/>
      </c>
      <c r="U249" s="26" t="str">
        <f aca="false">IF(OR(R249="",F249=""),"",IF(R249=0,0,IF(F249&gt;T249,(YEAR(F249)-YEAR(A249))*12+MONTH(F249)-MONTH(A249)+1,0)))</f>
        <v/>
      </c>
      <c r="V249" s="30" t="str">
        <f aca="false">IF(U249="","",ROUND(R249*Summary!$C$7*U249,0))</f>
        <v/>
      </c>
      <c r="W249" s="21" t="str">
        <f aca="false">IF(OR($B249="",$C249="",$E249=""),"",IF(R249=0,"No TDS yet",IF(F249="",IF(Summary!$C$6&gt;T249,"Overdue","Pending"),IF(F249&gt;T249,"Deposited late","Deposited"))))</f>
        <v/>
      </c>
      <c r="X249" s="31" t="str">
        <f aca="false">IF(B249="","",IF(OR(ISNA(MATCH($B249,Deductees!$A$5:$A$304,0)),ISNA(MATCH($C249,'Section Master'!$A$5:$A$29,0)),E249=""),1,0))</f>
        <v/>
      </c>
    </row>
    <row r="250" customFormat="false" ht="15" hidden="false" customHeight="true" outlineLevel="0" collapsed="false">
      <c r="A250" s="32"/>
      <c r="B250" s="17"/>
      <c r="C250" s="17"/>
      <c r="D250" s="17"/>
      <c r="E250" s="33"/>
      <c r="F250" s="32"/>
      <c r="G250" s="17"/>
      <c r="H250" s="24" t="str">
        <f aca="false">IF($B250="","",IFERROR(INDEX(Deductees!$B$5:$B$304,MATCH($B250,Deductees!$A$5:$A$304,0))&amp;"",""))</f>
        <v/>
      </c>
      <c r="I250" s="24" t="str">
        <f aca="false">IF($B250="","",IFERROR(INDEX(Deductees!$C$5:$C$304,MATCH($B250,Deductees!$A$5:$A$304,0)),"Not in master"))</f>
        <v/>
      </c>
      <c r="J250" s="24" t="str">
        <f aca="false">IF($B250="","",IFERROR(INDEX(Deductees!$D$5:$D$304,MATCH($B250,Deductees!$A$5:$A$304,0)),"-"))</f>
        <v/>
      </c>
      <c r="K250" s="24" t="str">
        <f aca="false">IF($C250="","",IFERROR(INDEX('Section Master'!$C$5:$C$29,MATCH($C250,'Section Master'!$A$5:$A$29,0))&amp;" / "&amp;INDEX('Section Master'!$D$5:$D$29,MATCH($C250,'Section Master'!$A$5:$A$29,0)),"Code not found"))</f>
        <v/>
      </c>
      <c r="L250" s="25" t="str">
        <f aca="false">IF(OR($B250="",$C250="",$E250=""),"",IFERROR(IF(I250&lt;&gt;"Valid",MAX(INDEX('Section Master'!$F$5:$F$29,MATCH($C250,'Section Master'!$A$5:$A$29,0)),INDEX('Section Master'!$G$5:$G$29,MATCH($C250,'Section Master'!$A$5:$A$29,0))),IF(J250="Individual/HUF",INDEX('Section Master'!$E$5:$E$29,MATCH($C250,'Section Master'!$A$5:$A$29,0)),INDEX('Section Master'!$F$5:$F$29,MATCH($C250,'Section Master'!$A$5:$A$29,0)))),0))</f>
        <v/>
      </c>
      <c r="M250" s="26" t="str">
        <f aca="false">IF(A250="","",IF(MONTH(A250)&gt;=4,YEAR(A250),YEAR(A250)-1))</f>
        <v/>
      </c>
      <c r="N250" s="21" t="str">
        <f aca="false">IF(A250="","","Q"&amp;CHOOSE(MONTH(A250),4,4,4,1,1,1,2,2,2,3,3,3))</f>
        <v/>
      </c>
      <c r="O250" s="27" t="str">
        <f aca="false">IF(OR($B250="",$C250="",$E250=""),"",SUMIFS($E$6:E250,$B$6:B250,B250,$C$6:C250,C250,$M$6:M250,M250))</f>
        <v/>
      </c>
      <c r="P250" s="27" t="str">
        <f aca="false">IF(OR($B250="",$C250="",$E250=""),"",SUMIFS($Q$6:Q249,$B$6:B249,B250,$C$6:C249,C250,$M$6:M249,M250))</f>
        <v/>
      </c>
      <c r="Q250" s="27" t="str">
        <f aca="false">IF(OR($B250="",$C250="",$E250=""),"",IFERROR(CHOOSE(MATCH(INDEX('Section Master'!$H$5:$H$29,MATCH($C250,'Section Master'!$A$5:$A$29,0)),{"Single+Aggregate","Aggregate","Per payment","Excess over","None"},0),IF(O250&gt;INDEX('Section Master'!$J$5:$J$29,MATCH($C250,'Section Master'!$A$5:$A$29,0)),O250-P250,IF(E250&gt;INDEX('Section Master'!$I$5:$I$29,MATCH($C250,'Section Master'!$A$5:$A$29,0)),E250,0)),IF(O250&gt;INDEX('Section Master'!$J$5:$J$29,MATCH($C250,'Section Master'!$A$5:$A$29,0)),O250-P250,0),IF(E250&gt;INDEX('Section Master'!$I$5:$I$29,MATCH($C250,'Section Master'!$A$5:$A$29,0)),E250,0),MAX(0,O250-INDEX('Section Master'!$J$5:$J$29,MATCH($C250,'Section Master'!$A$5:$A$29,0)))-P250,E250),0))</f>
        <v/>
      </c>
      <c r="R250" s="28" t="str">
        <f aca="false">IF(Q250="","",ROUND(Q250*L250,0))</f>
        <v/>
      </c>
      <c r="T250" s="29" t="str">
        <f aca="false">IF(A250="","",IF(MONTH(A250)=3,DATE(YEAR(A250),4,30),DATE(YEAR(A250),MONTH(A250)+1,7)))</f>
        <v/>
      </c>
      <c r="U250" s="26" t="str">
        <f aca="false">IF(OR(R250="",F250=""),"",IF(R250=0,0,IF(F250&gt;T250,(YEAR(F250)-YEAR(A250))*12+MONTH(F250)-MONTH(A250)+1,0)))</f>
        <v/>
      </c>
      <c r="V250" s="30" t="str">
        <f aca="false">IF(U250="","",ROUND(R250*Summary!$C$7*U250,0))</f>
        <v/>
      </c>
      <c r="W250" s="21" t="str">
        <f aca="false">IF(OR($B250="",$C250="",$E250=""),"",IF(R250=0,"No TDS yet",IF(F250="",IF(Summary!$C$6&gt;T250,"Overdue","Pending"),IF(F250&gt;T250,"Deposited late","Deposited"))))</f>
        <v/>
      </c>
      <c r="X250" s="31" t="str">
        <f aca="false">IF(B250="","",IF(OR(ISNA(MATCH($B250,Deductees!$A$5:$A$304,0)),ISNA(MATCH($C250,'Section Master'!$A$5:$A$29,0)),E250=""),1,0))</f>
        <v/>
      </c>
    </row>
    <row r="251" customFormat="false" ht="15" hidden="false" customHeight="true" outlineLevel="0" collapsed="false">
      <c r="A251" s="32"/>
      <c r="B251" s="17"/>
      <c r="C251" s="17"/>
      <c r="D251" s="17"/>
      <c r="E251" s="33"/>
      <c r="F251" s="32"/>
      <c r="G251" s="17"/>
      <c r="H251" s="24" t="str">
        <f aca="false">IF($B251="","",IFERROR(INDEX(Deductees!$B$5:$B$304,MATCH($B251,Deductees!$A$5:$A$304,0))&amp;"",""))</f>
        <v/>
      </c>
      <c r="I251" s="24" t="str">
        <f aca="false">IF($B251="","",IFERROR(INDEX(Deductees!$C$5:$C$304,MATCH($B251,Deductees!$A$5:$A$304,0)),"Not in master"))</f>
        <v/>
      </c>
      <c r="J251" s="24" t="str">
        <f aca="false">IF($B251="","",IFERROR(INDEX(Deductees!$D$5:$D$304,MATCH($B251,Deductees!$A$5:$A$304,0)),"-"))</f>
        <v/>
      </c>
      <c r="K251" s="24" t="str">
        <f aca="false">IF($C251="","",IFERROR(INDEX('Section Master'!$C$5:$C$29,MATCH($C251,'Section Master'!$A$5:$A$29,0))&amp;" / "&amp;INDEX('Section Master'!$D$5:$D$29,MATCH($C251,'Section Master'!$A$5:$A$29,0)),"Code not found"))</f>
        <v/>
      </c>
      <c r="L251" s="25" t="str">
        <f aca="false">IF(OR($B251="",$C251="",$E251=""),"",IFERROR(IF(I251&lt;&gt;"Valid",MAX(INDEX('Section Master'!$F$5:$F$29,MATCH($C251,'Section Master'!$A$5:$A$29,0)),INDEX('Section Master'!$G$5:$G$29,MATCH($C251,'Section Master'!$A$5:$A$29,0))),IF(J251="Individual/HUF",INDEX('Section Master'!$E$5:$E$29,MATCH($C251,'Section Master'!$A$5:$A$29,0)),INDEX('Section Master'!$F$5:$F$29,MATCH($C251,'Section Master'!$A$5:$A$29,0)))),0))</f>
        <v/>
      </c>
      <c r="M251" s="26" t="str">
        <f aca="false">IF(A251="","",IF(MONTH(A251)&gt;=4,YEAR(A251),YEAR(A251)-1))</f>
        <v/>
      </c>
      <c r="N251" s="21" t="str">
        <f aca="false">IF(A251="","","Q"&amp;CHOOSE(MONTH(A251),4,4,4,1,1,1,2,2,2,3,3,3))</f>
        <v/>
      </c>
      <c r="O251" s="27" t="str">
        <f aca="false">IF(OR($B251="",$C251="",$E251=""),"",SUMIFS($E$6:E251,$B$6:B251,B251,$C$6:C251,C251,$M$6:M251,M251))</f>
        <v/>
      </c>
      <c r="P251" s="27" t="str">
        <f aca="false">IF(OR($B251="",$C251="",$E251=""),"",SUMIFS($Q$6:Q250,$B$6:B250,B251,$C$6:C250,C251,$M$6:M250,M251))</f>
        <v/>
      </c>
      <c r="Q251" s="27" t="str">
        <f aca="false">IF(OR($B251="",$C251="",$E251=""),"",IFERROR(CHOOSE(MATCH(INDEX('Section Master'!$H$5:$H$29,MATCH($C251,'Section Master'!$A$5:$A$29,0)),{"Single+Aggregate","Aggregate","Per payment","Excess over","None"},0),IF(O251&gt;INDEX('Section Master'!$J$5:$J$29,MATCH($C251,'Section Master'!$A$5:$A$29,0)),O251-P251,IF(E251&gt;INDEX('Section Master'!$I$5:$I$29,MATCH($C251,'Section Master'!$A$5:$A$29,0)),E251,0)),IF(O251&gt;INDEX('Section Master'!$J$5:$J$29,MATCH($C251,'Section Master'!$A$5:$A$29,0)),O251-P251,0),IF(E251&gt;INDEX('Section Master'!$I$5:$I$29,MATCH($C251,'Section Master'!$A$5:$A$29,0)),E251,0),MAX(0,O251-INDEX('Section Master'!$J$5:$J$29,MATCH($C251,'Section Master'!$A$5:$A$29,0)))-P251,E251),0))</f>
        <v/>
      </c>
      <c r="R251" s="28" t="str">
        <f aca="false">IF(Q251="","",ROUND(Q251*L251,0))</f>
        <v/>
      </c>
      <c r="T251" s="29" t="str">
        <f aca="false">IF(A251="","",IF(MONTH(A251)=3,DATE(YEAR(A251),4,30),DATE(YEAR(A251),MONTH(A251)+1,7)))</f>
        <v/>
      </c>
      <c r="U251" s="26" t="str">
        <f aca="false">IF(OR(R251="",F251=""),"",IF(R251=0,0,IF(F251&gt;T251,(YEAR(F251)-YEAR(A251))*12+MONTH(F251)-MONTH(A251)+1,0)))</f>
        <v/>
      </c>
      <c r="V251" s="30" t="str">
        <f aca="false">IF(U251="","",ROUND(R251*Summary!$C$7*U251,0))</f>
        <v/>
      </c>
      <c r="W251" s="21" t="str">
        <f aca="false">IF(OR($B251="",$C251="",$E251=""),"",IF(R251=0,"No TDS yet",IF(F251="",IF(Summary!$C$6&gt;T251,"Overdue","Pending"),IF(F251&gt;T251,"Deposited late","Deposited"))))</f>
        <v/>
      </c>
      <c r="X251" s="31" t="str">
        <f aca="false">IF(B251="","",IF(OR(ISNA(MATCH($B251,Deductees!$A$5:$A$304,0)),ISNA(MATCH($C251,'Section Master'!$A$5:$A$29,0)),E251=""),1,0))</f>
        <v/>
      </c>
    </row>
    <row r="252" customFormat="false" ht="15" hidden="false" customHeight="true" outlineLevel="0" collapsed="false">
      <c r="A252" s="32"/>
      <c r="B252" s="17"/>
      <c r="C252" s="17"/>
      <c r="D252" s="17"/>
      <c r="E252" s="33"/>
      <c r="F252" s="32"/>
      <c r="G252" s="17"/>
      <c r="H252" s="24" t="str">
        <f aca="false">IF($B252="","",IFERROR(INDEX(Deductees!$B$5:$B$304,MATCH($B252,Deductees!$A$5:$A$304,0))&amp;"",""))</f>
        <v/>
      </c>
      <c r="I252" s="24" t="str">
        <f aca="false">IF($B252="","",IFERROR(INDEX(Deductees!$C$5:$C$304,MATCH($B252,Deductees!$A$5:$A$304,0)),"Not in master"))</f>
        <v/>
      </c>
      <c r="J252" s="24" t="str">
        <f aca="false">IF($B252="","",IFERROR(INDEX(Deductees!$D$5:$D$304,MATCH($B252,Deductees!$A$5:$A$304,0)),"-"))</f>
        <v/>
      </c>
      <c r="K252" s="24" t="str">
        <f aca="false">IF($C252="","",IFERROR(INDEX('Section Master'!$C$5:$C$29,MATCH($C252,'Section Master'!$A$5:$A$29,0))&amp;" / "&amp;INDEX('Section Master'!$D$5:$D$29,MATCH($C252,'Section Master'!$A$5:$A$29,0)),"Code not found"))</f>
        <v/>
      </c>
      <c r="L252" s="25" t="str">
        <f aca="false">IF(OR($B252="",$C252="",$E252=""),"",IFERROR(IF(I252&lt;&gt;"Valid",MAX(INDEX('Section Master'!$F$5:$F$29,MATCH($C252,'Section Master'!$A$5:$A$29,0)),INDEX('Section Master'!$G$5:$G$29,MATCH($C252,'Section Master'!$A$5:$A$29,0))),IF(J252="Individual/HUF",INDEX('Section Master'!$E$5:$E$29,MATCH($C252,'Section Master'!$A$5:$A$29,0)),INDEX('Section Master'!$F$5:$F$29,MATCH($C252,'Section Master'!$A$5:$A$29,0)))),0))</f>
        <v/>
      </c>
      <c r="M252" s="26" t="str">
        <f aca="false">IF(A252="","",IF(MONTH(A252)&gt;=4,YEAR(A252),YEAR(A252)-1))</f>
        <v/>
      </c>
      <c r="N252" s="21" t="str">
        <f aca="false">IF(A252="","","Q"&amp;CHOOSE(MONTH(A252),4,4,4,1,1,1,2,2,2,3,3,3))</f>
        <v/>
      </c>
      <c r="O252" s="27" t="str">
        <f aca="false">IF(OR($B252="",$C252="",$E252=""),"",SUMIFS($E$6:E252,$B$6:B252,B252,$C$6:C252,C252,$M$6:M252,M252))</f>
        <v/>
      </c>
      <c r="P252" s="27" t="str">
        <f aca="false">IF(OR($B252="",$C252="",$E252=""),"",SUMIFS($Q$6:Q251,$B$6:B251,B252,$C$6:C251,C252,$M$6:M251,M252))</f>
        <v/>
      </c>
      <c r="Q252" s="27" t="str">
        <f aca="false">IF(OR($B252="",$C252="",$E252=""),"",IFERROR(CHOOSE(MATCH(INDEX('Section Master'!$H$5:$H$29,MATCH($C252,'Section Master'!$A$5:$A$29,0)),{"Single+Aggregate","Aggregate","Per payment","Excess over","None"},0),IF(O252&gt;INDEX('Section Master'!$J$5:$J$29,MATCH($C252,'Section Master'!$A$5:$A$29,0)),O252-P252,IF(E252&gt;INDEX('Section Master'!$I$5:$I$29,MATCH($C252,'Section Master'!$A$5:$A$29,0)),E252,0)),IF(O252&gt;INDEX('Section Master'!$J$5:$J$29,MATCH($C252,'Section Master'!$A$5:$A$29,0)),O252-P252,0),IF(E252&gt;INDEX('Section Master'!$I$5:$I$29,MATCH($C252,'Section Master'!$A$5:$A$29,0)),E252,0),MAX(0,O252-INDEX('Section Master'!$J$5:$J$29,MATCH($C252,'Section Master'!$A$5:$A$29,0)))-P252,E252),0))</f>
        <v/>
      </c>
      <c r="R252" s="28" t="str">
        <f aca="false">IF(Q252="","",ROUND(Q252*L252,0))</f>
        <v/>
      </c>
      <c r="T252" s="29" t="str">
        <f aca="false">IF(A252="","",IF(MONTH(A252)=3,DATE(YEAR(A252),4,30),DATE(YEAR(A252),MONTH(A252)+1,7)))</f>
        <v/>
      </c>
      <c r="U252" s="26" t="str">
        <f aca="false">IF(OR(R252="",F252=""),"",IF(R252=0,0,IF(F252&gt;T252,(YEAR(F252)-YEAR(A252))*12+MONTH(F252)-MONTH(A252)+1,0)))</f>
        <v/>
      </c>
      <c r="V252" s="30" t="str">
        <f aca="false">IF(U252="","",ROUND(R252*Summary!$C$7*U252,0))</f>
        <v/>
      </c>
      <c r="W252" s="21" t="str">
        <f aca="false">IF(OR($B252="",$C252="",$E252=""),"",IF(R252=0,"No TDS yet",IF(F252="",IF(Summary!$C$6&gt;T252,"Overdue","Pending"),IF(F252&gt;T252,"Deposited late","Deposited"))))</f>
        <v/>
      </c>
      <c r="X252" s="31" t="str">
        <f aca="false">IF(B252="","",IF(OR(ISNA(MATCH($B252,Deductees!$A$5:$A$304,0)),ISNA(MATCH($C252,'Section Master'!$A$5:$A$29,0)),E252=""),1,0))</f>
        <v/>
      </c>
    </row>
    <row r="253" customFormat="false" ht="15" hidden="false" customHeight="true" outlineLevel="0" collapsed="false">
      <c r="A253" s="32"/>
      <c r="B253" s="17"/>
      <c r="C253" s="17"/>
      <c r="D253" s="17"/>
      <c r="E253" s="33"/>
      <c r="F253" s="32"/>
      <c r="G253" s="17"/>
      <c r="H253" s="24" t="str">
        <f aca="false">IF($B253="","",IFERROR(INDEX(Deductees!$B$5:$B$304,MATCH($B253,Deductees!$A$5:$A$304,0))&amp;"",""))</f>
        <v/>
      </c>
      <c r="I253" s="24" t="str">
        <f aca="false">IF($B253="","",IFERROR(INDEX(Deductees!$C$5:$C$304,MATCH($B253,Deductees!$A$5:$A$304,0)),"Not in master"))</f>
        <v/>
      </c>
      <c r="J253" s="24" t="str">
        <f aca="false">IF($B253="","",IFERROR(INDEX(Deductees!$D$5:$D$304,MATCH($B253,Deductees!$A$5:$A$304,0)),"-"))</f>
        <v/>
      </c>
      <c r="K253" s="24" t="str">
        <f aca="false">IF($C253="","",IFERROR(INDEX('Section Master'!$C$5:$C$29,MATCH($C253,'Section Master'!$A$5:$A$29,0))&amp;" / "&amp;INDEX('Section Master'!$D$5:$D$29,MATCH($C253,'Section Master'!$A$5:$A$29,0)),"Code not found"))</f>
        <v/>
      </c>
      <c r="L253" s="25" t="str">
        <f aca="false">IF(OR($B253="",$C253="",$E253=""),"",IFERROR(IF(I253&lt;&gt;"Valid",MAX(INDEX('Section Master'!$F$5:$F$29,MATCH($C253,'Section Master'!$A$5:$A$29,0)),INDEX('Section Master'!$G$5:$G$29,MATCH($C253,'Section Master'!$A$5:$A$29,0))),IF(J253="Individual/HUF",INDEX('Section Master'!$E$5:$E$29,MATCH($C253,'Section Master'!$A$5:$A$29,0)),INDEX('Section Master'!$F$5:$F$29,MATCH($C253,'Section Master'!$A$5:$A$29,0)))),0))</f>
        <v/>
      </c>
      <c r="M253" s="26" t="str">
        <f aca="false">IF(A253="","",IF(MONTH(A253)&gt;=4,YEAR(A253),YEAR(A253)-1))</f>
        <v/>
      </c>
      <c r="N253" s="21" t="str">
        <f aca="false">IF(A253="","","Q"&amp;CHOOSE(MONTH(A253),4,4,4,1,1,1,2,2,2,3,3,3))</f>
        <v/>
      </c>
      <c r="O253" s="27" t="str">
        <f aca="false">IF(OR($B253="",$C253="",$E253=""),"",SUMIFS($E$6:E253,$B$6:B253,B253,$C$6:C253,C253,$M$6:M253,M253))</f>
        <v/>
      </c>
      <c r="P253" s="27" t="str">
        <f aca="false">IF(OR($B253="",$C253="",$E253=""),"",SUMIFS($Q$6:Q252,$B$6:B252,B253,$C$6:C252,C253,$M$6:M252,M253))</f>
        <v/>
      </c>
      <c r="Q253" s="27" t="str">
        <f aca="false">IF(OR($B253="",$C253="",$E253=""),"",IFERROR(CHOOSE(MATCH(INDEX('Section Master'!$H$5:$H$29,MATCH($C253,'Section Master'!$A$5:$A$29,0)),{"Single+Aggregate","Aggregate","Per payment","Excess over","None"},0),IF(O253&gt;INDEX('Section Master'!$J$5:$J$29,MATCH($C253,'Section Master'!$A$5:$A$29,0)),O253-P253,IF(E253&gt;INDEX('Section Master'!$I$5:$I$29,MATCH($C253,'Section Master'!$A$5:$A$29,0)),E253,0)),IF(O253&gt;INDEX('Section Master'!$J$5:$J$29,MATCH($C253,'Section Master'!$A$5:$A$29,0)),O253-P253,0),IF(E253&gt;INDEX('Section Master'!$I$5:$I$29,MATCH($C253,'Section Master'!$A$5:$A$29,0)),E253,0),MAX(0,O253-INDEX('Section Master'!$J$5:$J$29,MATCH($C253,'Section Master'!$A$5:$A$29,0)))-P253,E253),0))</f>
        <v/>
      </c>
      <c r="R253" s="28" t="str">
        <f aca="false">IF(Q253="","",ROUND(Q253*L253,0))</f>
        <v/>
      </c>
      <c r="T253" s="29" t="str">
        <f aca="false">IF(A253="","",IF(MONTH(A253)=3,DATE(YEAR(A253),4,30),DATE(YEAR(A253),MONTH(A253)+1,7)))</f>
        <v/>
      </c>
      <c r="U253" s="26" t="str">
        <f aca="false">IF(OR(R253="",F253=""),"",IF(R253=0,0,IF(F253&gt;T253,(YEAR(F253)-YEAR(A253))*12+MONTH(F253)-MONTH(A253)+1,0)))</f>
        <v/>
      </c>
      <c r="V253" s="30" t="str">
        <f aca="false">IF(U253="","",ROUND(R253*Summary!$C$7*U253,0))</f>
        <v/>
      </c>
      <c r="W253" s="21" t="str">
        <f aca="false">IF(OR($B253="",$C253="",$E253=""),"",IF(R253=0,"No TDS yet",IF(F253="",IF(Summary!$C$6&gt;T253,"Overdue","Pending"),IF(F253&gt;T253,"Deposited late","Deposited"))))</f>
        <v/>
      </c>
      <c r="X253" s="31" t="str">
        <f aca="false">IF(B253="","",IF(OR(ISNA(MATCH($B253,Deductees!$A$5:$A$304,0)),ISNA(MATCH($C253,'Section Master'!$A$5:$A$29,0)),E253=""),1,0))</f>
        <v/>
      </c>
    </row>
    <row r="254" customFormat="false" ht="15" hidden="false" customHeight="true" outlineLevel="0" collapsed="false">
      <c r="A254" s="32"/>
      <c r="B254" s="17"/>
      <c r="C254" s="17"/>
      <c r="D254" s="17"/>
      <c r="E254" s="33"/>
      <c r="F254" s="32"/>
      <c r="G254" s="17"/>
      <c r="H254" s="24" t="str">
        <f aca="false">IF($B254="","",IFERROR(INDEX(Deductees!$B$5:$B$304,MATCH($B254,Deductees!$A$5:$A$304,0))&amp;"",""))</f>
        <v/>
      </c>
      <c r="I254" s="24" t="str">
        <f aca="false">IF($B254="","",IFERROR(INDEX(Deductees!$C$5:$C$304,MATCH($B254,Deductees!$A$5:$A$304,0)),"Not in master"))</f>
        <v/>
      </c>
      <c r="J254" s="24" t="str">
        <f aca="false">IF($B254="","",IFERROR(INDEX(Deductees!$D$5:$D$304,MATCH($B254,Deductees!$A$5:$A$304,0)),"-"))</f>
        <v/>
      </c>
      <c r="K254" s="24" t="str">
        <f aca="false">IF($C254="","",IFERROR(INDEX('Section Master'!$C$5:$C$29,MATCH($C254,'Section Master'!$A$5:$A$29,0))&amp;" / "&amp;INDEX('Section Master'!$D$5:$D$29,MATCH($C254,'Section Master'!$A$5:$A$29,0)),"Code not found"))</f>
        <v/>
      </c>
      <c r="L254" s="25" t="str">
        <f aca="false">IF(OR($B254="",$C254="",$E254=""),"",IFERROR(IF(I254&lt;&gt;"Valid",MAX(INDEX('Section Master'!$F$5:$F$29,MATCH($C254,'Section Master'!$A$5:$A$29,0)),INDEX('Section Master'!$G$5:$G$29,MATCH($C254,'Section Master'!$A$5:$A$29,0))),IF(J254="Individual/HUF",INDEX('Section Master'!$E$5:$E$29,MATCH($C254,'Section Master'!$A$5:$A$29,0)),INDEX('Section Master'!$F$5:$F$29,MATCH($C254,'Section Master'!$A$5:$A$29,0)))),0))</f>
        <v/>
      </c>
      <c r="M254" s="26" t="str">
        <f aca="false">IF(A254="","",IF(MONTH(A254)&gt;=4,YEAR(A254),YEAR(A254)-1))</f>
        <v/>
      </c>
      <c r="N254" s="21" t="str">
        <f aca="false">IF(A254="","","Q"&amp;CHOOSE(MONTH(A254),4,4,4,1,1,1,2,2,2,3,3,3))</f>
        <v/>
      </c>
      <c r="O254" s="27" t="str">
        <f aca="false">IF(OR($B254="",$C254="",$E254=""),"",SUMIFS($E$6:E254,$B$6:B254,B254,$C$6:C254,C254,$M$6:M254,M254))</f>
        <v/>
      </c>
      <c r="P254" s="27" t="str">
        <f aca="false">IF(OR($B254="",$C254="",$E254=""),"",SUMIFS($Q$6:Q253,$B$6:B253,B254,$C$6:C253,C254,$M$6:M253,M254))</f>
        <v/>
      </c>
      <c r="Q254" s="27" t="str">
        <f aca="false">IF(OR($B254="",$C254="",$E254=""),"",IFERROR(CHOOSE(MATCH(INDEX('Section Master'!$H$5:$H$29,MATCH($C254,'Section Master'!$A$5:$A$29,0)),{"Single+Aggregate","Aggregate","Per payment","Excess over","None"},0),IF(O254&gt;INDEX('Section Master'!$J$5:$J$29,MATCH($C254,'Section Master'!$A$5:$A$29,0)),O254-P254,IF(E254&gt;INDEX('Section Master'!$I$5:$I$29,MATCH($C254,'Section Master'!$A$5:$A$29,0)),E254,0)),IF(O254&gt;INDEX('Section Master'!$J$5:$J$29,MATCH($C254,'Section Master'!$A$5:$A$29,0)),O254-P254,0),IF(E254&gt;INDEX('Section Master'!$I$5:$I$29,MATCH($C254,'Section Master'!$A$5:$A$29,0)),E254,0),MAX(0,O254-INDEX('Section Master'!$J$5:$J$29,MATCH($C254,'Section Master'!$A$5:$A$29,0)))-P254,E254),0))</f>
        <v/>
      </c>
      <c r="R254" s="28" t="str">
        <f aca="false">IF(Q254="","",ROUND(Q254*L254,0))</f>
        <v/>
      </c>
      <c r="T254" s="29" t="str">
        <f aca="false">IF(A254="","",IF(MONTH(A254)=3,DATE(YEAR(A254),4,30),DATE(YEAR(A254),MONTH(A254)+1,7)))</f>
        <v/>
      </c>
      <c r="U254" s="26" t="str">
        <f aca="false">IF(OR(R254="",F254=""),"",IF(R254=0,0,IF(F254&gt;T254,(YEAR(F254)-YEAR(A254))*12+MONTH(F254)-MONTH(A254)+1,0)))</f>
        <v/>
      </c>
      <c r="V254" s="30" t="str">
        <f aca="false">IF(U254="","",ROUND(R254*Summary!$C$7*U254,0))</f>
        <v/>
      </c>
      <c r="W254" s="21" t="str">
        <f aca="false">IF(OR($B254="",$C254="",$E254=""),"",IF(R254=0,"No TDS yet",IF(F254="",IF(Summary!$C$6&gt;T254,"Overdue","Pending"),IF(F254&gt;T254,"Deposited late","Deposited"))))</f>
        <v/>
      </c>
      <c r="X254" s="31" t="str">
        <f aca="false">IF(B254="","",IF(OR(ISNA(MATCH($B254,Deductees!$A$5:$A$304,0)),ISNA(MATCH($C254,'Section Master'!$A$5:$A$29,0)),E254=""),1,0))</f>
        <v/>
      </c>
    </row>
    <row r="255" customFormat="false" ht="15" hidden="false" customHeight="true" outlineLevel="0" collapsed="false">
      <c r="A255" s="32"/>
      <c r="B255" s="17"/>
      <c r="C255" s="17"/>
      <c r="D255" s="17"/>
      <c r="E255" s="33"/>
      <c r="F255" s="32"/>
      <c r="G255" s="17"/>
      <c r="H255" s="24" t="str">
        <f aca="false">IF($B255="","",IFERROR(INDEX(Deductees!$B$5:$B$304,MATCH($B255,Deductees!$A$5:$A$304,0))&amp;"",""))</f>
        <v/>
      </c>
      <c r="I255" s="24" t="str">
        <f aca="false">IF($B255="","",IFERROR(INDEX(Deductees!$C$5:$C$304,MATCH($B255,Deductees!$A$5:$A$304,0)),"Not in master"))</f>
        <v/>
      </c>
      <c r="J255" s="24" t="str">
        <f aca="false">IF($B255="","",IFERROR(INDEX(Deductees!$D$5:$D$304,MATCH($B255,Deductees!$A$5:$A$304,0)),"-"))</f>
        <v/>
      </c>
      <c r="K255" s="24" t="str">
        <f aca="false">IF($C255="","",IFERROR(INDEX('Section Master'!$C$5:$C$29,MATCH($C255,'Section Master'!$A$5:$A$29,0))&amp;" / "&amp;INDEX('Section Master'!$D$5:$D$29,MATCH($C255,'Section Master'!$A$5:$A$29,0)),"Code not found"))</f>
        <v/>
      </c>
      <c r="L255" s="25" t="str">
        <f aca="false">IF(OR($B255="",$C255="",$E255=""),"",IFERROR(IF(I255&lt;&gt;"Valid",MAX(INDEX('Section Master'!$F$5:$F$29,MATCH($C255,'Section Master'!$A$5:$A$29,0)),INDEX('Section Master'!$G$5:$G$29,MATCH($C255,'Section Master'!$A$5:$A$29,0))),IF(J255="Individual/HUF",INDEX('Section Master'!$E$5:$E$29,MATCH($C255,'Section Master'!$A$5:$A$29,0)),INDEX('Section Master'!$F$5:$F$29,MATCH($C255,'Section Master'!$A$5:$A$29,0)))),0))</f>
        <v/>
      </c>
      <c r="M255" s="26" t="str">
        <f aca="false">IF(A255="","",IF(MONTH(A255)&gt;=4,YEAR(A255),YEAR(A255)-1))</f>
        <v/>
      </c>
      <c r="N255" s="21" t="str">
        <f aca="false">IF(A255="","","Q"&amp;CHOOSE(MONTH(A255),4,4,4,1,1,1,2,2,2,3,3,3))</f>
        <v/>
      </c>
      <c r="O255" s="27" t="str">
        <f aca="false">IF(OR($B255="",$C255="",$E255=""),"",SUMIFS($E$6:E255,$B$6:B255,B255,$C$6:C255,C255,$M$6:M255,M255))</f>
        <v/>
      </c>
      <c r="P255" s="27" t="str">
        <f aca="false">IF(OR($B255="",$C255="",$E255=""),"",SUMIFS($Q$6:Q254,$B$6:B254,B255,$C$6:C254,C255,$M$6:M254,M255))</f>
        <v/>
      </c>
      <c r="Q255" s="27" t="str">
        <f aca="false">IF(OR($B255="",$C255="",$E255=""),"",IFERROR(CHOOSE(MATCH(INDEX('Section Master'!$H$5:$H$29,MATCH($C255,'Section Master'!$A$5:$A$29,0)),{"Single+Aggregate","Aggregate","Per payment","Excess over","None"},0),IF(O255&gt;INDEX('Section Master'!$J$5:$J$29,MATCH($C255,'Section Master'!$A$5:$A$29,0)),O255-P255,IF(E255&gt;INDEX('Section Master'!$I$5:$I$29,MATCH($C255,'Section Master'!$A$5:$A$29,0)),E255,0)),IF(O255&gt;INDEX('Section Master'!$J$5:$J$29,MATCH($C255,'Section Master'!$A$5:$A$29,0)),O255-P255,0),IF(E255&gt;INDEX('Section Master'!$I$5:$I$29,MATCH($C255,'Section Master'!$A$5:$A$29,0)),E255,0),MAX(0,O255-INDEX('Section Master'!$J$5:$J$29,MATCH($C255,'Section Master'!$A$5:$A$29,0)))-P255,E255),0))</f>
        <v/>
      </c>
      <c r="R255" s="28" t="str">
        <f aca="false">IF(Q255="","",ROUND(Q255*L255,0))</f>
        <v/>
      </c>
      <c r="T255" s="29" t="str">
        <f aca="false">IF(A255="","",IF(MONTH(A255)=3,DATE(YEAR(A255),4,30),DATE(YEAR(A255),MONTH(A255)+1,7)))</f>
        <v/>
      </c>
      <c r="U255" s="26" t="str">
        <f aca="false">IF(OR(R255="",F255=""),"",IF(R255=0,0,IF(F255&gt;T255,(YEAR(F255)-YEAR(A255))*12+MONTH(F255)-MONTH(A255)+1,0)))</f>
        <v/>
      </c>
      <c r="V255" s="30" t="str">
        <f aca="false">IF(U255="","",ROUND(R255*Summary!$C$7*U255,0))</f>
        <v/>
      </c>
      <c r="W255" s="21" t="str">
        <f aca="false">IF(OR($B255="",$C255="",$E255=""),"",IF(R255=0,"No TDS yet",IF(F255="",IF(Summary!$C$6&gt;T255,"Overdue","Pending"),IF(F255&gt;T255,"Deposited late","Deposited"))))</f>
        <v/>
      </c>
      <c r="X255" s="31" t="str">
        <f aca="false">IF(B255="","",IF(OR(ISNA(MATCH($B255,Deductees!$A$5:$A$304,0)),ISNA(MATCH($C255,'Section Master'!$A$5:$A$29,0)),E255=""),1,0))</f>
        <v/>
      </c>
    </row>
    <row r="256" customFormat="false" ht="15" hidden="false" customHeight="true" outlineLevel="0" collapsed="false">
      <c r="A256" s="32"/>
      <c r="B256" s="17"/>
      <c r="C256" s="17"/>
      <c r="D256" s="17"/>
      <c r="E256" s="33"/>
      <c r="F256" s="32"/>
      <c r="G256" s="17"/>
      <c r="H256" s="24" t="str">
        <f aca="false">IF($B256="","",IFERROR(INDEX(Deductees!$B$5:$B$304,MATCH($B256,Deductees!$A$5:$A$304,0))&amp;"",""))</f>
        <v/>
      </c>
      <c r="I256" s="24" t="str">
        <f aca="false">IF($B256="","",IFERROR(INDEX(Deductees!$C$5:$C$304,MATCH($B256,Deductees!$A$5:$A$304,0)),"Not in master"))</f>
        <v/>
      </c>
      <c r="J256" s="24" t="str">
        <f aca="false">IF($B256="","",IFERROR(INDEX(Deductees!$D$5:$D$304,MATCH($B256,Deductees!$A$5:$A$304,0)),"-"))</f>
        <v/>
      </c>
      <c r="K256" s="24" t="str">
        <f aca="false">IF($C256="","",IFERROR(INDEX('Section Master'!$C$5:$C$29,MATCH($C256,'Section Master'!$A$5:$A$29,0))&amp;" / "&amp;INDEX('Section Master'!$D$5:$D$29,MATCH($C256,'Section Master'!$A$5:$A$29,0)),"Code not found"))</f>
        <v/>
      </c>
      <c r="L256" s="25" t="str">
        <f aca="false">IF(OR($B256="",$C256="",$E256=""),"",IFERROR(IF(I256&lt;&gt;"Valid",MAX(INDEX('Section Master'!$F$5:$F$29,MATCH($C256,'Section Master'!$A$5:$A$29,0)),INDEX('Section Master'!$G$5:$G$29,MATCH($C256,'Section Master'!$A$5:$A$29,0))),IF(J256="Individual/HUF",INDEX('Section Master'!$E$5:$E$29,MATCH($C256,'Section Master'!$A$5:$A$29,0)),INDEX('Section Master'!$F$5:$F$29,MATCH($C256,'Section Master'!$A$5:$A$29,0)))),0))</f>
        <v/>
      </c>
      <c r="M256" s="26" t="str">
        <f aca="false">IF(A256="","",IF(MONTH(A256)&gt;=4,YEAR(A256),YEAR(A256)-1))</f>
        <v/>
      </c>
      <c r="N256" s="21" t="str">
        <f aca="false">IF(A256="","","Q"&amp;CHOOSE(MONTH(A256),4,4,4,1,1,1,2,2,2,3,3,3))</f>
        <v/>
      </c>
      <c r="O256" s="27" t="str">
        <f aca="false">IF(OR($B256="",$C256="",$E256=""),"",SUMIFS($E$6:E256,$B$6:B256,B256,$C$6:C256,C256,$M$6:M256,M256))</f>
        <v/>
      </c>
      <c r="P256" s="27" t="str">
        <f aca="false">IF(OR($B256="",$C256="",$E256=""),"",SUMIFS($Q$6:Q255,$B$6:B255,B256,$C$6:C255,C256,$M$6:M255,M256))</f>
        <v/>
      </c>
      <c r="Q256" s="27" t="str">
        <f aca="false">IF(OR($B256="",$C256="",$E256=""),"",IFERROR(CHOOSE(MATCH(INDEX('Section Master'!$H$5:$H$29,MATCH($C256,'Section Master'!$A$5:$A$29,0)),{"Single+Aggregate","Aggregate","Per payment","Excess over","None"},0),IF(O256&gt;INDEX('Section Master'!$J$5:$J$29,MATCH($C256,'Section Master'!$A$5:$A$29,0)),O256-P256,IF(E256&gt;INDEX('Section Master'!$I$5:$I$29,MATCH($C256,'Section Master'!$A$5:$A$29,0)),E256,0)),IF(O256&gt;INDEX('Section Master'!$J$5:$J$29,MATCH($C256,'Section Master'!$A$5:$A$29,0)),O256-P256,0),IF(E256&gt;INDEX('Section Master'!$I$5:$I$29,MATCH($C256,'Section Master'!$A$5:$A$29,0)),E256,0),MAX(0,O256-INDEX('Section Master'!$J$5:$J$29,MATCH($C256,'Section Master'!$A$5:$A$29,0)))-P256,E256),0))</f>
        <v/>
      </c>
      <c r="R256" s="28" t="str">
        <f aca="false">IF(Q256="","",ROUND(Q256*L256,0))</f>
        <v/>
      </c>
      <c r="T256" s="29" t="str">
        <f aca="false">IF(A256="","",IF(MONTH(A256)=3,DATE(YEAR(A256),4,30),DATE(YEAR(A256),MONTH(A256)+1,7)))</f>
        <v/>
      </c>
      <c r="U256" s="26" t="str">
        <f aca="false">IF(OR(R256="",F256=""),"",IF(R256=0,0,IF(F256&gt;T256,(YEAR(F256)-YEAR(A256))*12+MONTH(F256)-MONTH(A256)+1,0)))</f>
        <v/>
      </c>
      <c r="V256" s="30" t="str">
        <f aca="false">IF(U256="","",ROUND(R256*Summary!$C$7*U256,0))</f>
        <v/>
      </c>
      <c r="W256" s="21" t="str">
        <f aca="false">IF(OR($B256="",$C256="",$E256=""),"",IF(R256=0,"No TDS yet",IF(F256="",IF(Summary!$C$6&gt;T256,"Overdue","Pending"),IF(F256&gt;T256,"Deposited late","Deposited"))))</f>
        <v/>
      </c>
      <c r="X256" s="31" t="str">
        <f aca="false">IF(B256="","",IF(OR(ISNA(MATCH($B256,Deductees!$A$5:$A$304,0)),ISNA(MATCH($C256,'Section Master'!$A$5:$A$29,0)),E256=""),1,0))</f>
        <v/>
      </c>
    </row>
    <row r="257" customFormat="false" ht="15" hidden="false" customHeight="true" outlineLevel="0" collapsed="false">
      <c r="A257" s="32"/>
      <c r="B257" s="17"/>
      <c r="C257" s="17"/>
      <c r="D257" s="17"/>
      <c r="E257" s="33"/>
      <c r="F257" s="32"/>
      <c r="G257" s="17"/>
      <c r="H257" s="24" t="str">
        <f aca="false">IF($B257="","",IFERROR(INDEX(Deductees!$B$5:$B$304,MATCH($B257,Deductees!$A$5:$A$304,0))&amp;"",""))</f>
        <v/>
      </c>
      <c r="I257" s="24" t="str">
        <f aca="false">IF($B257="","",IFERROR(INDEX(Deductees!$C$5:$C$304,MATCH($B257,Deductees!$A$5:$A$304,0)),"Not in master"))</f>
        <v/>
      </c>
      <c r="J257" s="24" t="str">
        <f aca="false">IF($B257="","",IFERROR(INDEX(Deductees!$D$5:$D$304,MATCH($B257,Deductees!$A$5:$A$304,0)),"-"))</f>
        <v/>
      </c>
      <c r="K257" s="24" t="str">
        <f aca="false">IF($C257="","",IFERROR(INDEX('Section Master'!$C$5:$C$29,MATCH($C257,'Section Master'!$A$5:$A$29,0))&amp;" / "&amp;INDEX('Section Master'!$D$5:$D$29,MATCH($C257,'Section Master'!$A$5:$A$29,0)),"Code not found"))</f>
        <v/>
      </c>
      <c r="L257" s="25" t="str">
        <f aca="false">IF(OR($B257="",$C257="",$E257=""),"",IFERROR(IF(I257&lt;&gt;"Valid",MAX(INDEX('Section Master'!$F$5:$F$29,MATCH($C257,'Section Master'!$A$5:$A$29,0)),INDEX('Section Master'!$G$5:$G$29,MATCH($C257,'Section Master'!$A$5:$A$29,0))),IF(J257="Individual/HUF",INDEX('Section Master'!$E$5:$E$29,MATCH($C257,'Section Master'!$A$5:$A$29,0)),INDEX('Section Master'!$F$5:$F$29,MATCH($C257,'Section Master'!$A$5:$A$29,0)))),0))</f>
        <v/>
      </c>
      <c r="M257" s="26" t="str">
        <f aca="false">IF(A257="","",IF(MONTH(A257)&gt;=4,YEAR(A257),YEAR(A257)-1))</f>
        <v/>
      </c>
      <c r="N257" s="21" t="str">
        <f aca="false">IF(A257="","","Q"&amp;CHOOSE(MONTH(A257),4,4,4,1,1,1,2,2,2,3,3,3))</f>
        <v/>
      </c>
      <c r="O257" s="27" t="str">
        <f aca="false">IF(OR($B257="",$C257="",$E257=""),"",SUMIFS($E$6:E257,$B$6:B257,B257,$C$6:C257,C257,$M$6:M257,M257))</f>
        <v/>
      </c>
      <c r="P257" s="27" t="str">
        <f aca="false">IF(OR($B257="",$C257="",$E257=""),"",SUMIFS($Q$6:Q256,$B$6:B256,B257,$C$6:C256,C257,$M$6:M256,M257))</f>
        <v/>
      </c>
      <c r="Q257" s="27" t="str">
        <f aca="false">IF(OR($B257="",$C257="",$E257=""),"",IFERROR(CHOOSE(MATCH(INDEX('Section Master'!$H$5:$H$29,MATCH($C257,'Section Master'!$A$5:$A$29,0)),{"Single+Aggregate","Aggregate","Per payment","Excess over","None"},0),IF(O257&gt;INDEX('Section Master'!$J$5:$J$29,MATCH($C257,'Section Master'!$A$5:$A$29,0)),O257-P257,IF(E257&gt;INDEX('Section Master'!$I$5:$I$29,MATCH($C257,'Section Master'!$A$5:$A$29,0)),E257,0)),IF(O257&gt;INDEX('Section Master'!$J$5:$J$29,MATCH($C257,'Section Master'!$A$5:$A$29,0)),O257-P257,0),IF(E257&gt;INDEX('Section Master'!$I$5:$I$29,MATCH($C257,'Section Master'!$A$5:$A$29,0)),E257,0),MAX(0,O257-INDEX('Section Master'!$J$5:$J$29,MATCH($C257,'Section Master'!$A$5:$A$29,0)))-P257,E257),0))</f>
        <v/>
      </c>
      <c r="R257" s="28" t="str">
        <f aca="false">IF(Q257="","",ROUND(Q257*L257,0))</f>
        <v/>
      </c>
      <c r="T257" s="29" t="str">
        <f aca="false">IF(A257="","",IF(MONTH(A257)=3,DATE(YEAR(A257),4,30),DATE(YEAR(A257),MONTH(A257)+1,7)))</f>
        <v/>
      </c>
      <c r="U257" s="26" t="str">
        <f aca="false">IF(OR(R257="",F257=""),"",IF(R257=0,0,IF(F257&gt;T257,(YEAR(F257)-YEAR(A257))*12+MONTH(F257)-MONTH(A257)+1,0)))</f>
        <v/>
      </c>
      <c r="V257" s="30" t="str">
        <f aca="false">IF(U257="","",ROUND(R257*Summary!$C$7*U257,0))</f>
        <v/>
      </c>
      <c r="W257" s="21" t="str">
        <f aca="false">IF(OR($B257="",$C257="",$E257=""),"",IF(R257=0,"No TDS yet",IF(F257="",IF(Summary!$C$6&gt;T257,"Overdue","Pending"),IF(F257&gt;T257,"Deposited late","Deposited"))))</f>
        <v/>
      </c>
      <c r="X257" s="31" t="str">
        <f aca="false">IF(B257="","",IF(OR(ISNA(MATCH($B257,Deductees!$A$5:$A$304,0)),ISNA(MATCH($C257,'Section Master'!$A$5:$A$29,0)),E257=""),1,0))</f>
        <v/>
      </c>
    </row>
    <row r="258" customFormat="false" ht="15" hidden="false" customHeight="true" outlineLevel="0" collapsed="false">
      <c r="A258" s="32"/>
      <c r="B258" s="17"/>
      <c r="C258" s="17"/>
      <c r="D258" s="17"/>
      <c r="E258" s="33"/>
      <c r="F258" s="32"/>
      <c r="G258" s="17"/>
      <c r="H258" s="24" t="str">
        <f aca="false">IF($B258="","",IFERROR(INDEX(Deductees!$B$5:$B$304,MATCH($B258,Deductees!$A$5:$A$304,0))&amp;"",""))</f>
        <v/>
      </c>
      <c r="I258" s="24" t="str">
        <f aca="false">IF($B258="","",IFERROR(INDEX(Deductees!$C$5:$C$304,MATCH($B258,Deductees!$A$5:$A$304,0)),"Not in master"))</f>
        <v/>
      </c>
      <c r="J258" s="24" t="str">
        <f aca="false">IF($B258="","",IFERROR(INDEX(Deductees!$D$5:$D$304,MATCH($B258,Deductees!$A$5:$A$304,0)),"-"))</f>
        <v/>
      </c>
      <c r="K258" s="24" t="str">
        <f aca="false">IF($C258="","",IFERROR(INDEX('Section Master'!$C$5:$C$29,MATCH($C258,'Section Master'!$A$5:$A$29,0))&amp;" / "&amp;INDEX('Section Master'!$D$5:$D$29,MATCH($C258,'Section Master'!$A$5:$A$29,0)),"Code not found"))</f>
        <v/>
      </c>
      <c r="L258" s="25" t="str">
        <f aca="false">IF(OR($B258="",$C258="",$E258=""),"",IFERROR(IF(I258&lt;&gt;"Valid",MAX(INDEX('Section Master'!$F$5:$F$29,MATCH($C258,'Section Master'!$A$5:$A$29,0)),INDEX('Section Master'!$G$5:$G$29,MATCH($C258,'Section Master'!$A$5:$A$29,0))),IF(J258="Individual/HUF",INDEX('Section Master'!$E$5:$E$29,MATCH($C258,'Section Master'!$A$5:$A$29,0)),INDEX('Section Master'!$F$5:$F$29,MATCH($C258,'Section Master'!$A$5:$A$29,0)))),0))</f>
        <v/>
      </c>
      <c r="M258" s="26" t="str">
        <f aca="false">IF(A258="","",IF(MONTH(A258)&gt;=4,YEAR(A258),YEAR(A258)-1))</f>
        <v/>
      </c>
      <c r="N258" s="21" t="str">
        <f aca="false">IF(A258="","","Q"&amp;CHOOSE(MONTH(A258),4,4,4,1,1,1,2,2,2,3,3,3))</f>
        <v/>
      </c>
      <c r="O258" s="27" t="str">
        <f aca="false">IF(OR($B258="",$C258="",$E258=""),"",SUMIFS($E$6:E258,$B$6:B258,B258,$C$6:C258,C258,$M$6:M258,M258))</f>
        <v/>
      </c>
      <c r="P258" s="27" t="str">
        <f aca="false">IF(OR($B258="",$C258="",$E258=""),"",SUMIFS($Q$6:Q257,$B$6:B257,B258,$C$6:C257,C258,$M$6:M257,M258))</f>
        <v/>
      </c>
      <c r="Q258" s="27" t="str">
        <f aca="false">IF(OR($B258="",$C258="",$E258=""),"",IFERROR(CHOOSE(MATCH(INDEX('Section Master'!$H$5:$H$29,MATCH($C258,'Section Master'!$A$5:$A$29,0)),{"Single+Aggregate","Aggregate","Per payment","Excess over","None"},0),IF(O258&gt;INDEX('Section Master'!$J$5:$J$29,MATCH($C258,'Section Master'!$A$5:$A$29,0)),O258-P258,IF(E258&gt;INDEX('Section Master'!$I$5:$I$29,MATCH($C258,'Section Master'!$A$5:$A$29,0)),E258,0)),IF(O258&gt;INDEX('Section Master'!$J$5:$J$29,MATCH($C258,'Section Master'!$A$5:$A$29,0)),O258-P258,0),IF(E258&gt;INDEX('Section Master'!$I$5:$I$29,MATCH($C258,'Section Master'!$A$5:$A$29,0)),E258,0),MAX(0,O258-INDEX('Section Master'!$J$5:$J$29,MATCH($C258,'Section Master'!$A$5:$A$29,0)))-P258,E258),0))</f>
        <v/>
      </c>
      <c r="R258" s="28" t="str">
        <f aca="false">IF(Q258="","",ROUND(Q258*L258,0))</f>
        <v/>
      </c>
      <c r="T258" s="29" t="str">
        <f aca="false">IF(A258="","",IF(MONTH(A258)=3,DATE(YEAR(A258),4,30),DATE(YEAR(A258),MONTH(A258)+1,7)))</f>
        <v/>
      </c>
      <c r="U258" s="26" t="str">
        <f aca="false">IF(OR(R258="",F258=""),"",IF(R258=0,0,IF(F258&gt;T258,(YEAR(F258)-YEAR(A258))*12+MONTH(F258)-MONTH(A258)+1,0)))</f>
        <v/>
      </c>
      <c r="V258" s="30" t="str">
        <f aca="false">IF(U258="","",ROUND(R258*Summary!$C$7*U258,0))</f>
        <v/>
      </c>
      <c r="W258" s="21" t="str">
        <f aca="false">IF(OR($B258="",$C258="",$E258=""),"",IF(R258=0,"No TDS yet",IF(F258="",IF(Summary!$C$6&gt;T258,"Overdue","Pending"),IF(F258&gt;T258,"Deposited late","Deposited"))))</f>
        <v/>
      </c>
      <c r="X258" s="31" t="str">
        <f aca="false">IF(B258="","",IF(OR(ISNA(MATCH($B258,Deductees!$A$5:$A$304,0)),ISNA(MATCH($C258,'Section Master'!$A$5:$A$29,0)),E258=""),1,0))</f>
        <v/>
      </c>
    </row>
    <row r="259" customFormat="false" ht="15" hidden="false" customHeight="true" outlineLevel="0" collapsed="false">
      <c r="A259" s="32"/>
      <c r="B259" s="17"/>
      <c r="C259" s="17"/>
      <c r="D259" s="17"/>
      <c r="E259" s="33"/>
      <c r="F259" s="32"/>
      <c r="G259" s="17"/>
      <c r="H259" s="24" t="str">
        <f aca="false">IF($B259="","",IFERROR(INDEX(Deductees!$B$5:$B$304,MATCH($B259,Deductees!$A$5:$A$304,0))&amp;"",""))</f>
        <v/>
      </c>
      <c r="I259" s="24" t="str">
        <f aca="false">IF($B259="","",IFERROR(INDEX(Deductees!$C$5:$C$304,MATCH($B259,Deductees!$A$5:$A$304,0)),"Not in master"))</f>
        <v/>
      </c>
      <c r="J259" s="24" t="str">
        <f aca="false">IF($B259="","",IFERROR(INDEX(Deductees!$D$5:$D$304,MATCH($B259,Deductees!$A$5:$A$304,0)),"-"))</f>
        <v/>
      </c>
      <c r="K259" s="24" t="str">
        <f aca="false">IF($C259="","",IFERROR(INDEX('Section Master'!$C$5:$C$29,MATCH($C259,'Section Master'!$A$5:$A$29,0))&amp;" / "&amp;INDEX('Section Master'!$D$5:$D$29,MATCH($C259,'Section Master'!$A$5:$A$29,0)),"Code not found"))</f>
        <v/>
      </c>
      <c r="L259" s="25" t="str">
        <f aca="false">IF(OR($B259="",$C259="",$E259=""),"",IFERROR(IF(I259&lt;&gt;"Valid",MAX(INDEX('Section Master'!$F$5:$F$29,MATCH($C259,'Section Master'!$A$5:$A$29,0)),INDEX('Section Master'!$G$5:$G$29,MATCH($C259,'Section Master'!$A$5:$A$29,0))),IF(J259="Individual/HUF",INDEX('Section Master'!$E$5:$E$29,MATCH($C259,'Section Master'!$A$5:$A$29,0)),INDEX('Section Master'!$F$5:$F$29,MATCH($C259,'Section Master'!$A$5:$A$29,0)))),0))</f>
        <v/>
      </c>
      <c r="M259" s="26" t="str">
        <f aca="false">IF(A259="","",IF(MONTH(A259)&gt;=4,YEAR(A259),YEAR(A259)-1))</f>
        <v/>
      </c>
      <c r="N259" s="21" t="str">
        <f aca="false">IF(A259="","","Q"&amp;CHOOSE(MONTH(A259),4,4,4,1,1,1,2,2,2,3,3,3))</f>
        <v/>
      </c>
      <c r="O259" s="27" t="str">
        <f aca="false">IF(OR($B259="",$C259="",$E259=""),"",SUMIFS($E$6:E259,$B$6:B259,B259,$C$6:C259,C259,$M$6:M259,M259))</f>
        <v/>
      </c>
      <c r="P259" s="27" t="str">
        <f aca="false">IF(OR($B259="",$C259="",$E259=""),"",SUMIFS($Q$6:Q258,$B$6:B258,B259,$C$6:C258,C259,$M$6:M258,M259))</f>
        <v/>
      </c>
      <c r="Q259" s="27" t="str">
        <f aca="false">IF(OR($B259="",$C259="",$E259=""),"",IFERROR(CHOOSE(MATCH(INDEX('Section Master'!$H$5:$H$29,MATCH($C259,'Section Master'!$A$5:$A$29,0)),{"Single+Aggregate","Aggregate","Per payment","Excess over","None"},0),IF(O259&gt;INDEX('Section Master'!$J$5:$J$29,MATCH($C259,'Section Master'!$A$5:$A$29,0)),O259-P259,IF(E259&gt;INDEX('Section Master'!$I$5:$I$29,MATCH($C259,'Section Master'!$A$5:$A$29,0)),E259,0)),IF(O259&gt;INDEX('Section Master'!$J$5:$J$29,MATCH($C259,'Section Master'!$A$5:$A$29,0)),O259-P259,0),IF(E259&gt;INDEX('Section Master'!$I$5:$I$29,MATCH($C259,'Section Master'!$A$5:$A$29,0)),E259,0),MAX(0,O259-INDEX('Section Master'!$J$5:$J$29,MATCH($C259,'Section Master'!$A$5:$A$29,0)))-P259,E259),0))</f>
        <v/>
      </c>
      <c r="R259" s="28" t="str">
        <f aca="false">IF(Q259="","",ROUND(Q259*L259,0))</f>
        <v/>
      </c>
      <c r="T259" s="29" t="str">
        <f aca="false">IF(A259="","",IF(MONTH(A259)=3,DATE(YEAR(A259),4,30),DATE(YEAR(A259),MONTH(A259)+1,7)))</f>
        <v/>
      </c>
      <c r="U259" s="26" t="str">
        <f aca="false">IF(OR(R259="",F259=""),"",IF(R259=0,0,IF(F259&gt;T259,(YEAR(F259)-YEAR(A259))*12+MONTH(F259)-MONTH(A259)+1,0)))</f>
        <v/>
      </c>
      <c r="V259" s="30" t="str">
        <f aca="false">IF(U259="","",ROUND(R259*Summary!$C$7*U259,0))</f>
        <v/>
      </c>
      <c r="W259" s="21" t="str">
        <f aca="false">IF(OR($B259="",$C259="",$E259=""),"",IF(R259=0,"No TDS yet",IF(F259="",IF(Summary!$C$6&gt;T259,"Overdue","Pending"),IF(F259&gt;T259,"Deposited late","Deposited"))))</f>
        <v/>
      </c>
      <c r="X259" s="31" t="str">
        <f aca="false">IF(B259="","",IF(OR(ISNA(MATCH($B259,Deductees!$A$5:$A$304,0)),ISNA(MATCH($C259,'Section Master'!$A$5:$A$29,0)),E259=""),1,0))</f>
        <v/>
      </c>
    </row>
    <row r="260" customFormat="false" ht="15" hidden="false" customHeight="true" outlineLevel="0" collapsed="false">
      <c r="A260" s="32"/>
      <c r="B260" s="17"/>
      <c r="C260" s="17"/>
      <c r="D260" s="17"/>
      <c r="E260" s="33"/>
      <c r="F260" s="32"/>
      <c r="G260" s="17"/>
      <c r="H260" s="24" t="str">
        <f aca="false">IF($B260="","",IFERROR(INDEX(Deductees!$B$5:$B$304,MATCH($B260,Deductees!$A$5:$A$304,0))&amp;"",""))</f>
        <v/>
      </c>
      <c r="I260" s="24" t="str">
        <f aca="false">IF($B260="","",IFERROR(INDEX(Deductees!$C$5:$C$304,MATCH($B260,Deductees!$A$5:$A$304,0)),"Not in master"))</f>
        <v/>
      </c>
      <c r="J260" s="24" t="str">
        <f aca="false">IF($B260="","",IFERROR(INDEX(Deductees!$D$5:$D$304,MATCH($B260,Deductees!$A$5:$A$304,0)),"-"))</f>
        <v/>
      </c>
      <c r="K260" s="24" t="str">
        <f aca="false">IF($C260="","",IFERROR(INDEX('Section Master'!$C$5:$C$29,MATCH($C260,'Section Master'!$A$5:$A$29,0))&amp;" / "&amp;INDEX('Section Master'!$D$5:$D$29,MATCH($C260,'Section Master'!$A$5:$A$29,0)),"Code not found"))</f>
        <v/>
      </c>
      <c r="L260" s="25" t="str">
        <f aca="false">IF(OR($B260="",$C260="",$E260=""),"",IFERROR(IF(I260&lt;&gt;"Valid",MAX(INDEX('Section Master'!$F$5:$F$29,MATCH($C260,'Section Master'!$A$5:$A$29,0)),INDEX('Section Master'!$G$5:$G$29,MATCH($C260,'Section Master'!$A$5:$A$29,0))),IF(J260="Individual/HUF",INDEX('Section Master'!$E$5:$E$29,MATCH($C260,'Section Master'!$A$5:$A$29,0)),INDEX('Section Master'!$F$5:$F$29,MATCH($C260,'Section Master'!$A$5:$A$29,0)))),0))</f>
        <v/>
      </c>
      <c r="M260" s="26" t="str">
        <f aca="false">IF(A260="","",IF(MONTH(A260)&gt;=4,YEAR(A260),YEAR(A260)-1))</f>
        <v/>
      </c>
      <c r="N260" s="21" t="str">
        <f aca="false">IF(A260="","","Q"&amp;CHOOSE(MONTH(A260),4,4,4,1,1,1,2,2,2,3,3,3))</f>
        <v/>
      </c>
      <c r="O260" s="27" t="str">
        <f aca="false">IF(OR($B260="",$C260="",$E260=""),"",SUMIFS($E$6:E260,$B$6:B260,B260,$C$6:C260,C260,$M$6:M260,M260))</f>
        <v/>
      </c>
      <c r="P260" s="27" t="str">
        <f aca="false">IF(OR($B260="",$C260="",$E260=""),"",SUMIFS($Q$6:Q259,$B$6:B259,B260,$C$6:C259,C260,$M$6:M259,M260))</f>
        <v/>
      </c>
      <c r="Q260" s="27" t="str">
        <f aca="false">IF(OR($B260="",$C260="",$E260=""),"",IFERROR(CHOOSE(MATCH(INDEX('Section Master'!$H$5:$H$29,MATCH($C260,'Section Master'!$A$5:$A$29,0)),{"Single+Aggregate","Aggregate","Per payment","Excess over","None"},0),IF(O260&gt;INDEX('Section Master'!$J$5:$J$29,MATCH($C260,'Section Master'!$A$5:$A$29,0)),O260-P260,IF(E260&gt;INDEX('Section Master'!$I$5:$I$29,MATCH($C260,'Section Master'!$A$5:$A$29,0)),E260,0)),IF(O260&gt;INDEX('Section Master'!$J$5:$J$29,MATCH($C260,'Section Master'!$A$5:$A$29,0)),O260-P260,0),IF(E260&gt;INDEX('Section Master'!$I$5:$I$29,MATCH($C260,'Section Master'!$A$5:$A$29,0)),E260,0),MAX(0,O260-INDEX('Section Master'!$J$5:$J$29,MATCH($C260,'Section Master'!$A$5:$A$29,0)))-P260,E260),0))</f>
        <v/>
      </c>
      <c r="R260" s="28" t="str">
        <f aca="false">IF(Q260="","",ROUND(Q260*L260,0))</f>
        <v/>
      </c>
      <c r="T260" s="29" t="str">
        <f aca="false">IF(A260="","",IF(MONTH(A260)=3,DATE(YEAR(A260),4,30),DATE(YEAR(A260),MONTH(A260)+1,7)))</f>
        <v/>
      </c>
      <c r="U260" s="26" t="str">
        <f aca="false">IF(OR(R260="",F260=""),"",IF(R260=0,0,IF(F260&gt;T260,(YEAR(F260)-YEAR(A260))*12+MONTH(F260)-MONTH(A260)+1,0)))</f>
        <v/>
      </c>
      <c r="V260" s="30" t="str">
        <f aca="false">IF(U260="","",ROUND(R260*Summary!$C$7*U260,0))</f>
        <v/>
      </c>
      <c r="W260" s="21" t="str">
        <f aca="false">IF(OR($B260="",$C260="",$E260=""),"",IF(R260=0,"No TDS yet",IF(F260="",IF(Summary!$C$6&gt;T260,"Overdue","Pending"),IF(F260&gt;T260,"Deposited late","Deposited"))))</f>
        <v/>
      </c>
      <c r="X260" s="31" t="str">
        <f aca="false">IF(B260="","",IF(OR(ISNA(MATCH($B260,Deductees!$A$5:$A$304,0)),ISNA(MATCH($C260,'Section Master'!$A$5:$A$29,0)),E260=""),1,0))</f>
        <v/>
      </c>
    </row>
    <row r="261" customFormat="false" ht="15" hidden="false" customHeight="true" outlineLevel="0" collapsed="false">
      <c r="A261" s="32"/>
      <c r="B261" s="17"/>
      <c r="C261" s="17"/>
      <c r="D261" s="17"/>
      <c r="E261" s="33"/>
      <c r="F261" s="32"/>
      <c r="G261" s="17"/>
      <c r="H261" s="24" t="str">
        <f aca="false">IF($B261="","",IFERROR(INDEX(Deductees!$B$5:$B$304,MATCH($B261,Deductees!$A$5:$A$304,0))&amp;"",""))</f>
        <v/>
      </c>
      <c r="I261" s="24" t="str">
        <f aca="false">IF($B261="","",IFERROR(INDEX(Deductees!$C$5:$C$304,MATCH($B261,Deductees!$A$5:$A$304,0)),"Not in master"))</f>
        <v/>
      </c>
      <c r="J261" s="24" t="str">
        <f aca="false">IF($B261="","",IFERROR(INDEX(Deductees!$D$5:$D$304,MATCH($B261,Deductees!$A$5:$A$304,0)),"-"))</f>
        <v/>
      </c>
      <c r="K261" s="24" t="str">
        <f aca="false">IF($C261="","",IFERROR(INDEX('Section Master'!$C$5:$C$29,MATCH($C261,'Section Master'!$A$5:$A$29,0))&amp;" / "&amp;INDEX('Section Master'!$D$5:$D$29,MATCH($C261,'Section Master'!$A$5:$A$29,0)),"Code not found"))</f>
        <v/>
      </c>
      <c r="L261" s="25" t="str">
        <f aca="false">IF(OR($B261="",$C261="",$E261=""),"",IFERROR(IF(I261&lt;&gt;"Valid",MAX(INDEX('Section Master'!$F$5:$F$29,MATCH($C261,'Section Master'!$A$5:$A$29,0)),INDEX('Section Master'!$G$5:$G$29,MATCH($C261,'Section Master'!$A$5:$A$29,0))),IF(J261="Individual/HUF",INDEX('Section Master'!$E$5:$E$29,MATCH($C261,'Section Master'!$A$5:$A$29,0)),INDEX('Section Master'!$F$5:$F$29,MATCH($C261,'Section Master'!$A$5:$A$29,0)))),0))</f>
        <v/>
      </c>
      <c r="M261" s="26" t="str">
        <f aca="false">IF(A261="","",IF(MONTH(A261)&gt;=4,YEAR(A261),YEAR(A261)-1))</f>
        <v/>
      </c>
      <c r="N261" s="21" t="str">
        <f aca="false">IF(A261="","","Q"&amp;CHOOSE(MONTH(A261),4,4,4,1,1,1,2,2,2,3,3,3))</f>
        <v/>
      </c>
      <c r="O261" s="27" t="str">
        <f aca="false">IF(OR($B261="",$C261="",$E261=""),"",SUMIFS($E$6:E261,$B$6:B261,B261,$C$6:C261,C261,$M$6:M261,M261))</f>
        <v/>
      </c>
      <c r="P261" s="27" t="str">
        <f aca="false">IF(OR($B261="",$C261="",$E261=""),"",SUMIFS($Q$6:Q260,$B$6:B260,B261,$C$6:C260,C261,$M$6:M260,M261))</f>
        <v/>
      </c>
      <c r="Q261" s="27" t="str">
        <f aca="false">IF(OR($B261="",$C261="",$E261=""),"",IFERROR(CHOOSE(MATCH(INDEX('Section Master'!$H$5:$H$29,MATCH($C261,'Section Master'!$A$5:$A$29,0)),{"Single+Aggregate","Aggregate","Per payment","Excess over","None"},0),IF(O261&gt;INDEX('Section Master'!$J$5:$J$29,MATCH($C261,'Section Master'!$A$5:$A$29,0)),O261-P261,IF(E261&gt;INDEX('Section Master'!$I$5:$I$29,MATCH($C261,'Section Master'!$A$5:$A$29,0)),E261,0)),IF(O261&gt;INDEX('Section Master'!$J$5:$J$29,MATCH($C261,'Section Master'!$A$5:$A$29,0)),O261-P261,0),IF(E261&gt;INDEX('Section Master'!$I$5:$I$29,MATCH($C261,'Section Master'!$A$5:$A$29,0)),E261,0),MAX(0,O261-INDEX('Section Master'!$J$5:$J$29,MATCH($C261,'Section Master'!$A$5:$A$29,0)))-P261,E261),0))</f>
        <v/>
      </c>
      <c r="R261" s="28" t="str">
        <f aca="false">IF(Q261="","",ROUND(Q261*L261,0))</f>
        <v/>
      </c>
      <c r="T261" s="29" t="str">
        <f aca="false">IF(A261="","",IF(MONTH(A261)=3,DATE(YEAR(A261),4,30),DATE(YEAR(A261),MONTH(A261)+1,7)))</f>
        <v/>
      </c>
      <c r="U261" s="26" t="str">
        <f aca="false">IF(OR(R261="",F261=""),"",IF(R261=0,0,IF(F261&gt;T261,(YEAR(F261)-YEAR(A261))*12+MONTH(F261)-MONTH(A261)+1,0)))</f>
        <v/>
      </c>
      <c r="V261" s="30" t="str">
        <f aca="false">IF(U261="","",ROUND(R261*Summary!$C$7*U261,0))</f>
        <v/>
      </c>
      <c r="W261" s="21" t="str">
        <f aca="false">IF(OR($B261="",$C261="",$E261=""),"",IF(R261=0,"No TDS yet",IF(F261="",IF(Summary!$C$6&gt;T261,"Overdue","Pending"),IF(F261&gt;T261,"Deposited late","Deposited"))))</f>
        <v/>
      </c>
      <c r="X261" s="31" t="str">
        <f aca="false">IF(B261="","",IF(OR(ISNA(MATCH($B261,Deductees!$A$5:$A$304,0)),ISNA(MATCH($C261,'Section Master'!$A$5:$A$29,0)),E261=""),1,0))</f>
        <v/>
      </c>
    </row>
    <row r="262" customFormat="false" ht="15" hidden="false" customHeight="true" outlineLevel="0" collapsed="false">
      <c r="A262" s="32"/>
      <c r="B262" s="17"/>
      <c r="C262" s="17"/>
      <c r="D262" s="17"/>
      <c r="E262" s="33"/>
      <c r="F262" s="32"/>
      <c r="G262" s="17"/>
      <c r="H262" s="24" t="str">
        <f aca="false">IF($B262="","",IFERROR(INDEX(Deductees!$B$5:$B$304,MATCH($B262,Deductees!$A$5:$A$304,0))&amp;"",""))</f>
        <v/>
      </c>
      <c r="I262" s="24" t="str">
        <f aca="false">IF($B262="","",IFERROR(INDEX(Deductees!$C$5:$C$304,MATCH($B262,Deductees!$A$5:$A$304,0)),"Not in master"))</f>
        <v/>
      </c>
      <c r="J262" s="24" t="str">
        <f aca="false">IF($B262="","",IFERROR(INDEX(Deductees!$D$5:$D$304,MATCH($B262,Deductees!$A$5:$A$304,0)),"-"))</f>
        <v/>
      </c>
      <c r="K262" s="24" t="str">
        <f aca="false">IF($C262="","",IFERROR(INDEX('Section Master'!$C$5:$C$29,MATCH($C262,'Section Master'!$A$5:$A$29,0))&amp;" / "&amp;INDEX('Section Master'!$D$5:$D$29,MATCH($C262,'Section Master'!$A$5:$A$29,0)),"Code not found"))</f>
        <v/>
      </c>
      <c r="L262" s="25" t="str">
        <f aca="false">IF(OR($B262="",$C262="",$E262=""),"",IFERROR(IF(I262&lt;&gt;"Valid",MAX(INDEX('Section Master'!$F$5:$F$29,MATCH($C262,'Section Master'!$A$5:$A$29,0)),INDEX('Section Master'!$G$5:$G$29,MATCH($C262,'Section Master'!$A$5:$A$29,0))),IF(J262="Individual/HUF",INDEX('Section Master'!$E$5:$E$29,MATCH($C262,'Section Master'!$A$5:$A$29,0)),INDEX('Section Master'!$F$5:$F$29,MATCH($C262,'Section Master'!$A$5:$A$29,0)))),0))</f>
        <v/>
      </c>
      <c r="M262" s="26" t="str">
        <f aca="false">IF(A262="","",IF(MONTH(A262)&gt;=4,YEAR(A262),YEAR(A262)-1))</f>
        <v/>
      </c>
      <c r="N262" s="21" t="str">
        <f aca="false">IF(A262="","","Q"&amp;CHOOSE(MONTH(A262),4,4,4,1,1,1,2,2,2,3,3,3))</f>
        <v/>
      </c>
      <c r="O262" s="27" t="str">
        <f aca="false">IF(OR($B262="",$C262="",$E262=""),"",SUMIFS($E$6:E262,$B$6:B262,B262,$C$6:C262,C262,$M$6:M262,M262))</f>
        <v/>
      </c>
      <c r="P262" s="27" t="str">
        <f aca="false">IF(OR($B262="",$C262="",$E262=""),"",SUMIFS($Q$6:Q261,$B$6:B261,B262,$C$6:C261,C262,$M$6:M261,M262))</f>
        <v/>
      </c>
      <c r="Q262" s="27" t="str">
        <f aca="false">IF(OR($B262="",$C262="",$E262=""),"",IFERROR(CHOOSE(MATCH(INDEX('Section Master'!$H$5:$H$29,MATCH($C262,'Section Master'!$A$5:$A$29,0)),{"Single+Aggregate","Aggregate","Per payment","Excess over","None"},0),IF(O262&gt;INDEX('Section Master'!$J$5:$J$29,MATCH($C262,'Section Master'!$A$5:$A$29,0)),O262-P262,IF(E262&gt;INDEX('Section Master'!$I$5:$I$29,MATCH($C262,'Section Master'!$A$5:$A$29,0)),E262,0)),IF(O262&gt;INDEX('Section Master'!$J$5:$J$29,MATCH($C262,'Section Master'!$A$5:$A$29,0)),O262-P262,0),IF(E262&gt;INDEX('Section Master'!$I$5:$I$29,MATCH($C262,'Section Master'!$A$5:$A$29,0)),E262,0),MAX(0,O262-INDEX('Section Master'!$J$5:$J$29,MATCH($C262,'Section Master'!$A$5:$A$29,0)))-P262,E262),0))</f>
        <v/>
      </c>
      <c r="R262" s="28" t="str">
        <f aca="false">IF(Q262="","",ROUND(Q262*L262,0))</f>
        <v/>
      </c>
      <c r="T262" s="29" t="str">
        <f aca="false">IF(A262="","",IF(MONTH(A262)=3,DATE(YEAR(A262),4,30),DATE(YEAR(A262),MONTH(A262)+1,7)))</f>
        <v/>
      </c>
      <c r="U262" s="26" t="str">
        <f aca="false">IF(OR(R262="",F262=""),"",IF(R262=0,0,IF(F262&gt;T262,(YEAR(F262)-YEAR(A262))*12+MONTH(F262)-MONTH(A262)+1,0)))</f>
        <v/>
      </c>
      <c r="V262" s="30" t="str">
        <f aca="false">IF(U262="","",ROUND(R262*Summary!$C$7*U262,0))</f>
        <v/>
      </c>
      <c r="W262" s="21" t="str">
        <f aca="false">IF(OR($B262="",$C262="",$E262=""),"",IF(R262=0,"No TDS yet",IF(F262="",IF(Summary!$C$6&gt;T262,"Overdue","Pending"),IF(F262&gt;T262,"Deposited late","Deposited"))))</f>
        <v/>
      </c>
      <c r="X262" s="31" t="str">
        <f aca="false">IF(B262="","",IF(OR(ISNA(MATCH($B262,Deductees!$A$5:$A$304,0)),ISNA(MATCH($C262,'Section Master'!$A$5:$A$29,0)),E262=""),1,0))</f>
        <v/>
      </c>
    </row>
    <row r="263" customFormat="false" ht="15" hidden="false" customHeight="true" outlineLevel="0" collapsed="false">
      <c r="A263" s="32"/>
      <c r="B263" s="17"/>
      <c r="C263" s="17"/>
      <c r="D263" s="17"/>
      <c r="E263" s="33"/>
      <c r="F263" s="32"/>
      <c r="G263" s="17"/>
      <c r="H263" s="24" t="str">
        <f aca="false">IF($B263="","",IFERROR(INDEX(Deductees!$B$5:$B$304,MATCH($B263,Deductees!$A$5:$A$304,0))&amp;"",""))</f>
        <v/>
      </c>
      <c r="I263" s="24" t="str">
        <f aca="false">IF($B263="","",IFERROR(INDEX(Deductees!$C$5:$C$304,MATCH($B263,Deductees!$A$5:$A$304,0)),"Not in master"))</f>
        <v/>
      </c>
      <c r="J263" s="24" t="str">
        <f aca="false">IF($B263="","",IFERROR(INDEX(Deductees!$D$5:$D$304,MATCH($B263,Deductees!$A$5:$A$304,0)),"-"))</f>
        <v/>
      </c>
      <c r="K263" s="24" t="str">
        <f aca="false">IF($C263="","",IFERROR(INDEX('Section Master'!$C$5:$C$29,MATCH($C263,'Section Master'!$A$5:$A$29,0))&amp;" / "&amp;INDEX('Section Master'!$D$5:$D$29,MATCH($C263,'Section Master'!$A$5:$A$29,0)),"Code not found"))</f>
        <v/>
      </c>
      <c r="L263" s="25" t="str">
        <f aca="false">IF(OR($B263="",$C263="",$E263=""),"",IFERROR(IF(I263&lt;&gt;"Valid",MAX(INDEX('Section Master'!$F$5:$F$29,MATCH($C263,'Section Master'!$A$5:$A$29,0)),INDEX('Section Master'!$G$5:$G$29,MATCH($C263,'Section Master'!$A$5:$A$29,0))),IF(J263="Individual/HUF",INDEX('Section Master'!$E$5:$E$29,MATCH($C263,'Section Master'!$A$5:$A$29,0)),INDEX('Section Master'!$F$5:$F$29,MATCH($C263,'Section Master'!$A$5:$A$29,0)))),0))</f>
        <v/>
      </c>
      <c r="M263" s="26" t="str">
        <f aca="false">IF(A263="","",IF(MONTH(A263)&gt;=4,YEAR(A263),YEAR(A263)-1))</f>
        <v/>
      </c>
      <c r="N263" s="21" t="str">
        <f aca="false">IF(A263="","","Q"&amp;CHOOSE(MONTH(A263),4,4,4,1,1,1,2,2,2,3,3,3))</f>
        <v/>
      </c>
      <c r="O263" s="27" t="str">
        <f aca="false">IF(OR($B263="",$C263="",$E263=""),"",SUMIFS($E$6:E263,$B$6:B263,B263,$C$6:C263,C263,$M$6:M263,M263))</f>
        <v/>
      </c>
      <c r="P263" s="27" t="str">
        <f aca="false">IF(OR($B263="",$C263="",$E263=""),"",SUMIFS($Q$6:Q262,$B$6:B262,B263,$C$6:C262,C263,$M$6:M262,M263))</f>
        <v/>
      </c>
      <c r="Q263" s="27" t="str">
        <f aca="false">IF(OR($B263="",$C263="",$E263=""),"",IFERROR(CHOOSE(MATCH(INDEX('Section Master'!$H$5:$H$29,MATCH($C263,'Section Master'!$A$5:$A$29,0)),{"Single+Aggregate","Aggregate","Per payment","Excess over","None"},0),IF(O263&gt;INDEX('Section Master'!$J$5:$J$29,MATCH($C263,'Section Master'!$A$5:$A$29,0)),O263-P263,IF(E263&gt;INDEX('Section Master'!$I$5:$I$29,MATCH($C263,'Section Master'!$A$5:$A$29,0)),E263,0)),IF(O263&gt;INDEX('Section Master'!$J$5:$J$29,MATCH($C263,'Section Master'!$A$5:$A$29,0)),O263-P263,0),IF(E263&gt;INDEX('Section Master'!$I$5:$I$29,MATCH($C263,'Section Master'!$A$5:$A$29,0)),E263,0),MAX(0,O263-INDEX('Section Master'!$J$5:$J$29,MATCH($C263,'Section Master'!$A$5:$A$29,0)))-P263,E263),0))</f>
        <v/>
      </c>
      <c r="R263" s="28" t="str">
        <f aca="false">IF(Q263="","",ROUND(Q263*L263,0))</f>
        <v/>
      </c>
      <c r="T263" s="29" t="str">
        <f aca="false">IF(A263="","",IF(MONTH(A263)=3,DATE(YEAR(A263),4,30),DATE(YEAR(A263),MONTH(A263)+1,7)))</f>
        <v/>
      </c>
      <c r="U263" s="26" t="str">
        <f aca="false">IF(OR(R263="",F263=""),"",IF(R263=0,0,IF(F263&gt;T263,(YEAR(F263)-YEAR(A263))*12+MONTH(F263)-MONTH(A263)+1,0)))</f>
        <v/>
      </c>
      <c r="V263" s="30" t="str">
        <f aca="false">IF(U263="","",ROUND(R263*Summary!$C$7*U263,0))</f>
        <v/>
      </c>
      <c r="W263" s="21" t="str">
        <f aca="false">IF(OR($B263="",$C263="",$E263=""),"",IF(R263=0,"No TDS yet",IF(F263="",IF(Summary!$C$6&gt;T263,"Overdue","Pending"),IF(F263&gt;T263,"Deposited late","Deposited"))))</f>
        <v/>
      </c>
      <c r="X263" s="31" t="str">
        <f aca="false">IF(B263="","",IF(OR(ISNA(MATCH($B263,Deductees!$A$5:$A$304,0)),ISNA(MATCH($C263,'Section Master'!$A$5:$A$29,0)),E263=""),1,0))</f>
        <v/>
      </c>
    </row>
    <row r="264" customFormat="false" ht="15" hidden="false" customHeight="true" outlineLevel="0" collapsed="false">
      <c r="A264" s="32"/>
      <c r="B264" s="17"/>
      <c r="C264" s="17"/>
      <c r="D264" s="17"/>
      <c r="E264" s="33"/>
      <c r="F264" s="32"/>
      <c r="G264" s="17"/>
      <c r="H264" s="24" t="str">
        <f aca="false">IF($B264="","",IFERROR(INDEX(Deductees!$B$5:$B$304,MATCH($B264,Deductees!$A$5:$A$304,0))&amp;"",""))</f>
        <v/>
      </c>
      <c r="I264" s="24" t="str">
        <f aca="false">IF($B264="","",IFERROR(INDEX(Deductees!$C$5:$C$304,MATCH($B264,Deductees!$A$5:$A$304,0)),"Not in master"))</f>
        <v/>
      </c>
      <c r="J264" s="24" t="str">
        <f aca="false">IF($B264="","",IFERROR(INDEX(Deductees!$D$5:$D$304,MATCH($B264,Deductees!$A$5:$A$304,0)),"-"))</f>
        <v/>
      </c>
      <c r="K264" s="24" t="str">
        <f aca="false">IF($C264="","",IFERROR(INDEX('Section Master'!$C$5:$C$29,MATCH($C264,'Section Master'!$A$5:$A$29,0))&amp;" / "&amp;INDEX('Section Master'!$D$5:$D$29,MATCH($C264,'Section Master'!$A$5:$A$29,0)),"Code not found"))</f>
        <v/>
      </c>
      <c r="L264" s="25" t="str">
        <f aca="false">IF(OR($B264="",$C264="",$E264=""),"",IFERROR(IF(I264&lt;&gt;"Valid",MAX(INDEX('Section Master'!$F$5:$F$29,MATCH($C264,'Section Master'!$A$5:$A$29,0)),INDEX('Section Master'!$G$5:$G$29,MATCH($C264,'Section Master'!$A$5:$A$29,0))),IF(J264="Individual/HUF",INDEX('Section Master'!$E$5:$E$29,MATCH($C264,'Section Master'!$A$5:$A$29,0)),INDEX('Section Master'!$F$5:$F$29,MATCH($C264,'Section Master'!$A$5:$A$29,0)))),0))</f>
        <v/>
      </c>
      <c r="M264" s="26" t="str">
        <f aca="false">IF(A264="","",IF(MONTH(A264)&gt;=4,YEAR(A264),YEAR(A264)-1))</f>
        <v/>
      </c>
      <c r="N264" s="21" t="str">
        <f aca="false">IF(A264="","","Q"&amp;CHOOSE(MONTH(A264),4,4,4,1,1,1,2,2,2,3,3,3))</f>
        <v/>
      </c>
      <c r="O264" s="27" t="str">
        <f aca="false">IF(OR($B264="",$C264="",$E264=""),"",SUMIFS($E$6:E264,$B$6:B264,B264,$C$6:C264,C264,$M$6:M264,M264))</f>
        <v/>
      </c>
      <c r="P264" s="27" t="str">
        <f aca="false">IF(OR($B264="",$C264="",$E264=""),"",SUMIFS($Q$6:Q263,$B$6:B263,B264,$C$6:C263,C264,$M$6:M263,M264))</f>
        <v/>
      </c>
      <c r="Q264" s="27" t="str">
        <f aca="false">IF(OR($B264="",$C264="",$E264=""),"",IFERROR(CHOOSE(MATCH(INDEX('Section Master'!$H$5:$H$29,MATCH($C264,'Section Master'!$A$5:$A$29,0)),{"Single+Aggregate","Aggregate","Per payment","Excess over","None"},0),IF(O264&gt;INDEX('Section Master'!$J$5:$J$29,MATCH($C264,'Section Master'!$A$5:$A$29,0)),O264-P264,IF(E264&gt;INDEX('Section Master'!$I$5:$I$29,MATCH($C264,'Section Master'!$A$5:$A$29,0)),E264,0)),IF(O264&gt;INDEX('Section Master'!$J$5:$J$29,MATCH($C264,'Section Master'!$A$5:$A$29,0)),O264-P264,0),IF(E264&gt;INDEX('Section Master'!$I$5:$I$29,MATCH($C264,'Section Master'!$A$5:$A$29,0)),E264,0),MAX(0,O264-INDEX('Section Master'!$J$5:$J$29,MATCH($C264,'Section Master'!$A$5:$A$29,0)))-P264,E264),0))</f>
        <v/>
      </c>
      <c r="R264" s="28" t="str">
        <f aca="false">IF(Q264="","",ROUND(Q264*L264,0))</f>
        <v/>
      </c>
      <c r="T264" s="29" t="str">
        <f aca="false">IF(A264="","",IF(MONTH(A264)=3,DATE(YEAR(A264),4,30),DATE(YEAR(A264),MONTH(A264)+1,7)))</f>
        <v/>
      </c>
      <c r="U264" s="26" t="str">
        <f aca="false">IF(OR(R264="",F264=""),"",IF(R264=0,0,IF(F264&gt;T264,(YEAR(F264)-YEAR(A264))*12+MONTH(F264)-MONTH(A264)+1,0)))</f>
        <v/>
      </c>
      <c r="V264" s="30" t="str">
        <f aca="false">IF(U264="","",ROUND(R264*Summary!$C$7*U264,0))</f>
        <v/>
      </c>
      <c r="W264" s="21" t="str">
        <f aca="false">IF(OR($B264="",$C264="",$E264=""),"",IF(R264=0,"No TDS yet",IF(F264="",IF(Summary!$C$6&gt;T264,"Overdue","Pending"),IF(F264&gt;T264,"Deposited late","Deposited"))))</f>
        <v/>
      </c>
      <c r="X264" s="31" t="str">
        <f aca="false">IF(B264="","",IF(OR(ISNA(MATCH($B264,Deductees!$A$5:$A$304,0)),ISNA(MATCH($C264,'Section Master'!$A$5:$A$29,0)),E264=""),1,0))</f>
        <v/>
      </c>
    </row>
    <row r="265" customFormat="false" ht="15" hidden="false" customHeight="true" outlineLevel="0" collapsed="false">
      <c r="A265" s="32"/>
      <c r="B265" s="17"/>
      <c r="C265" s="17"/>
      <c r="D265" s="17"/>
      <c r="E265" s="33"/>
      <c r="F265" s="32"/>
      <c r="G265" s="17"/>
      <c r="H265" s="24" t="str">
        <f aca="false">IF($B265="","",IFERROR(INDEX(Deductees!$B$5:$B$304,MATCH($B265,Deductees!$A$5:$A$304,0))&amp;"",""))</f>
        <v/>
      </c>
      <c r="I265" s="24" t="str">
        <f aca="false">IF($B265="","",IFERROR(INDEX(Deductees!$C$5:$C$304,MATCH($B265,Deductees!$A$5:$A$304,0)),"Not in master"))</f>
        <v/>
      </c>
      <c r="J265" s="24" t="str">
        <f aca="false">IF($B265="","",IFERROR(INDEX(Deductees!$D$5:$D$304,MATCH($B265,Deductees!$A$5:$A$304,0)),"-"))</f>
        <v/>
      </c>
      <c r="K265" s="24" t="str">
        <f aca="false">IF($C265="","",IFERROR(INDEX('Section Master'!$C$5:$C$29,MATCH($C265,'Section Master'!$A$5:$A$29,0))&amp;" / "&amp;INDEX('Section Master'!$D$5:$D$29,MATCH($C265,'Section Master'!$A$5:$A$29,0)),"Code not found"))</f>
        <v/>
      </c>
      <c r="L265" s="25" t="str">
        <f aca="false">IF(OR($B265="",$C265="",$E265=""),"",IFERROR(IF(I265&lt;&gt;"Valid",MAX(INDEX('Section Master'!$F$5:$F$29,MATCH($C265,'Section Master'!$A$5:$A$29,0)),INDEX('Section Master'!$G$5:$G$29,MATCH($C265,'Section Master'!$A$5:$A$29,0))),IF(J265="Individual/HUF",INDEX('Section Master'!$E$5:$E$29,MATCH($C265,'Section Master'!$A$5:$A$29,0)),INDEX('Section Master'!$F$5:$F$29,MATCH($C265,'Section Master'!$A$5:$A$29,0)))),0))</f>
        <v/>
      </c>
      <c r="M265" s="26" t="str">
        <f aca="false">IF(A265="","",IF(MONTH(A265)&gt;=4,YEAR(A265),YEAR(A265)-1))</f>
        <v/>
      </c>
      <c r="N265" s="21" t="str">
        <f aca="false">IF(A265="","","Q"&amp;CHOOSE(MONTH(A265),4,4,4,1,1,1,2,2,2,3,3,3))</f>
        <v/>
      </c>
      <c r="O265" s="27" t="str">
        <f aca="false">IF(OR($B265="",$C265="",$E265=""),"",SUMIFS($E$6:E265,$B$6:B265,B265,$C$6:C265,C265,$M$6:M265,M265))</f>
        <v/>
      </c>
      <c r="P265" s="27" t="str">
        <f aca="false">IF(OR($B265="",$C265="",$E265=""),"",SUMIFS($Q$6:Q264,$B$6:B264,B265,$C$6:C264,C265,$M$6:M264,M265))</f>
        <v/>
      </c>
      <c r="Q265" s="27" t="str">
        <f aca="false">IF(OR($B265="",$C265="",$E265=""),"",IFERROR(CHOOSE(MATCH(INDEX('Section Master'!$H$5:$H$29,MATCH($C265,'Section Master'!$A$5:$A$29,0)),{"Single+Aggregate","Aggregate","Per payment","Excess over","None"},0),IF(O265&gt;INDEX('Section Master'!$J$5:$J$29,MATCH($C265,'Section Master'!$A$5:$A$29,0)),O265-P265,IF(E265&gt;INDEX('Section Master'!$I$5:$I$29,MATCH($C265,'Section Master'!$A$5:$A$29,0)),E265,0)),IF(O265&gt;INDEX('Section Master'!$J$5:$J$29,MATCH($C265,'Section Master'!$A$5:$A$29,0)),O265-P265,0),IF(E265&gt;INDEX('Section Master'!$I$5:$I$29,MATCH($C265,'Section Master'!$A$5:$A$29,0)),E265,0),MAX(0,O265-INDEX('Section Master'!$J$5:$J$29,MATCH($C265,'Section Master'!$A$5:$A$29,0)))-P265,E265),0))</f>
        <v/>
      </c>
      <c r="R265" s="28" t="str">
        <f aca="false">IF(Q265="","",ROUND(Q265*L265,0))</f>
        <v/>
      </c>
      <c r="T265" s="29" t="str">
        <f aca="false">IF(A265="","",IF(MONTH(A265)=3,DATE(YEAR(A265),4,30),DATE(YEAR(A265),MONTH(A265)+1,7)))</f>
        <v/>
      </c>
      <c r="U265" s="26" t="str">
        <f aca="false">IF(OR(R265="",F265=""),"",IF(R265=0,0,IF(F265&gt;T265,(YEAR(F265)-YEAR(A265))*12+MONTH(F265)-MONTH(A265)+1,0)))</f>
        <v/>
      </c>
      <c r="V265" s="30" t="str">
        <f aca="false">IF(U265="","",ROUND(R265*Summary!$C$7*U265,0))</f>
        <v/>
      </c>
      <c r="W265" s="21" t="str">
        <f aca="false">IF(OR($B265="",$C265="",$E265=""),"",IF(R265=0,"No TDS yet",IF(F265="",IF(Summary!$C$6&gt;T265,"Overdue","Pending"),IF(F265&gt;T265,"Deposited late","Deposited"))))</f>
        <v/>
      </c>
      <c r="X265" s="31" t="str">
        <f aca="false">IF(B265="","",IF(OR(ISNA(MATCH($B265,Deductees!$A$5:$A$304,0)),ISNA(MATCH($C265,'Section Master'!$A$5:$A$29,0)),E265=""),1,0))</f>
        <v/>
      </c>
    </row>
    <row r="266" customFormat="false" ht="15" hidden="false" customHeight="true" outlineLevel="0" collapsed="false">
      <c r="A266" s="32"/>
      <c r="B266" s="17"/>
      <c r="C266" s="17"/>
      <c r="D266" s="17"/>
      <c r="E266" s="33"/>
      <c r="F266" s="32"/>
      <c r="G266" s="17"/>
      <c r="H266" s="24" t="str">
        <f aca="false">IF($B266="","",IFERROR(INDEX(Deductees!$B$5:$B$304,MATCH($B266,Deductees!$A$5:$A$304,0))&amp;"",""))</f>
        <v/>
      </c>
      <c r="I266" s="24" t="str">
        <f aca="false">IF($B266="","",IFERROR(INDEX(Deductees!$C$5:$C$304,MATCH($B266,Deductees!$A$5:$A$304,0)),"Not in master"))</f>
        <v/>
      </c>
      <c r="J266" s="24" t="str">
        <f aca="false">IF($B266="","",IFERROR(INDEX(Deductees!$D$5:$D$304,MATCH($B266,Deductees!$A$5:$A$304,0)),"-"))</f>
        <v/>
      </c>
      <c r="K266" s="24" t="str">
        <f aca="false">IF($C266="","",IFERROR(INDEX('Section Master'!$C$5:$C$29,MATCH($C266,'Section Master'!$A$5:$A$29,0))&amp;" / "&amp;INDEX('Section Master'!$D$5:$D$29,MATCH($C266,'Section Master'!$A$5:$A$29,0)),"Code not found"))</f>
        <v/>
      </c>
      <c r="L266" s="25" t="str">
        <f aca="false">IF(OR($B266="",$C266="",$E266=""),"",IFERROR(IF(I266&lt;&gt;"Valid",MAX(INDEX('Section Master'!$F$5:$F$29,MATCH($C266,'Section Master'!$A$5:$A$29,0)),INDEX('Section Master'!$G$5:$G$29,MATCH($C266,'Section Master'!$A$5:$A$29,0))),IF(J266="Individual/HUF",INDEX('Section Master'!$E$5:$E$29,MATCH($C266,'Section Master'!$A$5:$A$29,0)),INDEX('Section Master'!$F$5:$F$29,MATCH($C266,'Section Master'!$A$5:$A$29,0)))),0))</f>
        <v/>
      </c>
      <c r="M266" s="26" t="str">
        <f aca="false">IF(A266="","",IF(MONTH(A266)&gt;=4,YEAR(A266),YEAR(A266)-1))</f>
        <v/>
      </c>
      <c r="N266" s="21" t="str">
        <f aca="false">IF(A266="","","Q"&amp;CHOOSE(MONTH(A266),4,4,4,1,1,1,2,2,2,3,3,3))</f>
        <v/>
      </c>
      <c r="O266" s="27" t="str">
        <f aca="false">IF(OR($B266="",$C266="",$E266=""),"",SUMIFS($E$6:E266,$B$6:B266,B266,$C$6:C266,C266,$M$6:M266,M266))</f>
        <v/>
      </c>
      <c r="P266" s="27" t="str">
        <f aca="false">IF(OR($B266="",$C266="",$E266=""),"",SUMIFS($Q$6:Q265,$B$6:B265,B266,$C$6:C265,C266,$M$6:M265,M266))</f>
        <v/>
      </c>
      <c r="Q266" s="27" t="str">
        <f aca="false">IF(OR($B266="",$C266="",$E266=""),"",IFERROR(CHOOSE(MATCH(INDEX('Section Master'!$H$5:$H$29,MATCH($C266,'Section Master'!$A$5:$A$29,0)),{"Single+Aggregate","Aggregate","Per payment","Excess over","None"},0),IF(O266&gt;INDEX('Section Master'!$J$5:$J$29,MATCH($C266,'Section Master'!$A$5:$A$29,0)),O266-P266,IF(E266&gt;INDEX('Section Master'!$I$5:$I$29,MATCH($C266,'Section Master'!$A$5:$A$29,0)),E266,0)),IF(O266&gt;INDEX('Section Master'!$J$5:$J$29,MATCH($C266,'Section Master'!$A$5:$A$29,0)),O266-P266,0),IF(E266&gt;INDEX('Section Master'!$I$5:$I$29,MATCH($C266,'Section Master'!$A$5:$A$29,0)),E266,0),MAX(0,O266-INDEX('Section Master'!$J$5:$J$29,MATCH($C266,'Section Master'!$A$5:$A$29,0)))-P266,E266),0))</f>
        <v/>
      </c>
      <c r="R266" s="28" t="str">
        <f aca="false">IF(Q266="","",ROUND(Q266*L266,0))</f>
        <v/>
      </c>
      <c r="T266" s="29" t="str">
        <f aca="false">IF(A266="","",IF(MONTH(A266)=3,DATE(YEAR(A266),4,30),DATE(YEAR(A266),MONTH(A266)+1,7)))</f>
        <v/>
      </c>
      <c r="U266" s="26" t="str">
        <f aca="false">IF(OR(R266="",F266=""),"",IF(R266=0,0,IF(F266&gt;T266,(YEAR(F266)-YEAR(A266))*12+MONTH(F266)-MONTH(A266)+1,0)))</f>
        <v/>
      </c>
      <c r="V266" s="30" t="str">
        <f aca="false">IF(U266="","",ROUND(R266*Summary!$C$7*U266,0))</f>
        <v/>
      </c>
      <c r="W266" s="21" t="str">
        <f aca="false">IF(OR($B266="",$C266="",$E266=""),"",IF(R266=0,"No TDS yet",IF(F266="",IF(Summary!$C$6&gt;T266,"Overdue","Pending"),IF(F266&gt;T266,"Deposited late","Deposited"))))</f>
        <v/>
      </c>
      <c r="X266" s="31" t="str">
        <f aca="false">IF(B266="","",IF(OR(ISNA(MATCH($B266,Deductees!$A$5:$A$304,0)),ISNA(MATCH($C266,'Section Master'!$A$5:$A$29,0)),E266=""),1,0))</f>
        <v/>
      </c>
    </row>
    <row r="267" customFormat="false" ht="15" hidden="false" customHeight="true" outlineLevel="0" collapsed="false">
      <c r="A267" s="32"/>
      <c r="B267" s="17"/>
      <c r="C267" s="17"/>
      <c r="D267" s="17"/>
      <c r="E267" s="33"/>
      <c r="F267" s="32"/>
      <c r="G267" s="17"/>
      <c r="H267" s="24" t="str">
        <f aca="false">IF($B267="","",IFERROR(INDEX(Deductees!$B$5:$B$304,MATCH($B267,Deductees!$A$5:$A$304,0))&amp;"",""))</f>
        <v/>
      </c>
      <c r="I267" s="24" t="str">
        <f aca="false">IF($B267="","",IFERROR(INDEX(Deductees!$C$5:$C$304,MATCH($B267,Deductees!$A$5:$A$304,0)),"Not in master"))</f>
        <v/>
      </c>
      <c r="J267" s="24" t="str">
        <f aca="false">IF($B267="","",IFERROR(INDEX(Deductees!$D$5:$D$304,MATCH($B267,Deductees!$A$5:$A$304,0)),"-"))</f>
        <v/>
      </c>
      <c r="K267" s="24" t="str">
        <f aca="false">IF($C267="","",IFERROR(INDEX('Section Master'!$C$5:$C$29,MATCH($C267,'Section Master'!$A$5:$A$29,0))&amp;" / "&amp;INDEX('Section Master'!$D$5:$D$29,MATCH($C267,'Section Master'!$A$5:$A$29,0)),"Code not found"))</f>
        <v/>
      </c>
      <c r="L267" s="25" t="str">
        <f aca="false">IF(OR($B267="",$C267="",$E267=""),"",IFERROR(IF(I267&lt;&gt;"Valid",MAX(INDEX('Section Master'!$F$5:$F$29,MATCH($C267,'Section Master'!$A$5:$A$29,0)),INDEX('Section Master'!$G$5:$G$29,MATCH($C267,'Section Master'!$A$5:$A$29,0))),IF(J267="Individual/HUF",INDEX('Section Master'!$E$5:$E$29,MATCH($C267,'Section Master'!$A$5:$A$29,0)),INDEX('Section Master'!$F$5:$F$29,MATCH($C267,'Section Master'!$A$5:$A$29,0)))),0))</f>
        <v/>
      </c>
      <c r="M267" s="26" t="str">
        <f aca="false">IF(A267="","",IF(MONTH(A267)&gt;=4,YEAR(A267),YEAR(A267)-1))</f>
        <v/>
      </c>
      <c r="N267" s="21" t="str">
        <f aca="false">IF(A267="","","Q"&amp;CHOOSE(MONTH(A267),4,4,4,1,1,1,2,2,2,3,3,3))</f>
        <v/>
      </c>
      <c r="O267" s="27" t="str">
        <f aca="false">IF(OR($B267="",$C267="",$E267=""),"",SUMIFS($E$6:E267,$B$6:B267,B267,$C$6:C267,C267,$M$6:M267,M267))</f>
        <v/>
      </c>
      <c r="P267" s="27" t="str">
        <f aca="false">IF(OR($B267="",$C267="",$E267=""),"",SUMIFS($Q$6:Q266,$B$6:B266,B267,$C$6:C266,C267,$M$6:M266,M267))</f>
        <v/>
      </c>
      <c r="Q267" s="27" t="str">
        <f aca="false">IF(OR($B267="",$C267="",$E267=""),"",IFERROR(CHOOSE(MATCH(INDEX('Section Master'!$H$5:$H$29,MATCH($C267,'Section Master'!$A$5:$A$29,0)),{"Single+Aggregate","Aggregate","Per payment","Excess over","None"},0),IF(O267&gt;INDEX('Section Master'!$J$5:$J$29,MATCH($C267,'Section Master'!$A$5:$A$29,0)),O267-P267,IF(E267&gt;INDEX('Section Master'!$I$5:$I$29,MATCH($C267,'Section Master'!$A$5:$A$29,0)),E267,0)),IF(O267&gt;INDEX('Section Master'!$J$5:$J$29,MATCH($C267,'Section Master'!$A$5:$A$29,0)),O267-P267,0),IF(E267&gt;INDEX('Section Master'!$I$5:$I$29,MATCH($C267,'Section Master'!$A$5:$A$29,0)),E267,0),MAX(0,O267-INDEX('Section Master'!$J$5:$J$29,MATCH($C267,'Section Master'!$A$5:$A$29,0)))-P267,E267),0))</f>
        <v/>
      </c>
      <c r="R267" s="28" t="str">
        <f aca="false">IF(Q267="","",ROUND(Q267*L267,0))</f>
        <v/>
      </c>
      <c r="T267" s="29" t="str">
        <f aca="false">IF(A267="","",IF(MONTH(A267)=3,DATE(YEAR(A267),4,30),DATE(YEAR(A267),MONTH(A267)+1,7)))</f>
        <v/>
      </c>
      <c r="U267" s="26" t="str">
        <f aca="false">IF(OR(R267="",F267=""),"",IF(R267=0,0,IF(F267&gt;T267,(YEAR(F267)-YEAR(A267))*12+MONTH(F267)-MONTH(A267)+1,0)))</f>
        <v/>
      </c>
      <c r="V267" s="30" t="str">
        <f aca="false">IF(U267="","",ROUND(R267*Summary!$C$7*U267,0))</f>
        <v/>
      </c>
      <c r="W267" s="21" t="str">
        <f aca="false">IF(OR($B267="",$C267="",$E267=""),"",IF(R267=0,"No TDS yet",IF(F267="",IF(Summary!$C$6&gt;T267,"Overdue","Pending"),IF(F267&gt;T267,"Deposited late","Deposited"))))</f>
        <v/>
      </c>
      <c r="X267" s="31" t="str">
        <f aca="false">IF(B267="","",IF(OR(ISNA(MATCH($B267,Deductees!$A$5:$A$304,0)),ISNA(MATCH($C267,'Section Master'!$A$5:$A$29,0)),E267=""),1,0))</f>
        <v/>
      </c>
    </row>
    <row r="268" customFormat="false" ht="15" hidden="false" customHeight="true" outlineLevel="0" collapsed="false">
      <c r="A268" s="32"/>
      <c r="B268" s="17"/>
      <c r="C268" s="17"/>
      <c r="D268" s="17"/>
      <c r="E268" s="33"/>
      <c r="F268" s="32"/>
      <c r="G268" s="17"/>
      <c r="H268" s="24" t="str">
        <f aca="false">IF($B268="","",IFERROR(INDEX(Deductees!$B$5:$B$304,MATCH($B268,Deductees!$A$5:$A$304,0))&amp;"",""))</f>
        <v/>
      </c>
      <c r="I268" s="24" t="str">
        <f aca="false">IF($B268="","",IFERROR(INDEX(Deductees!$C$5:$C$304,MATCH($B268,Deductees!$A$5:$A$304,0)),"Not in master"))</f>
        <v/>
      </c>
      <c r="J268" s="24" t="str">
        <f aca="false">IF($B268="","",IFERROR(INDEX(Deductees!$D$5:$D$304,MATCH($B268,Deductees!$A$5:$A$304,0)),"-"))</f>
        <v/>
      </c>
      <c r="K268" s="24" t="str">
        <f aca="false">IF($C268="","",IFERROR(INDEX('Section Master'!$C$5:$C$29,MATCH($C268,'Section Master'!$A$5:$A$29,0))&amp;" / "&amp;INDEX('Section Master'!$D$5:$D$29,MATCH($C268,'Section Master'!$A$5:$A$29,0)),"Code not found"))</f>
        <v/>
      </c>
      <c r="L268" s="25" t="str">
        <f aca="false">IF(OR($B268="",$C268="",$E268=""),"",IFERROR(IF(I268&lt;&gt;"Valid",MAX(INDEX('Section Master'!$F$5:$F$29,MATCH($C268,'Section Master'!$A$5:$A$29,0)),INDEX('Section Master'!$G$5:$G$29,MATCH($C268,'Section Master'!$A$5:$A$29,0))),IF(J268="Individual/HUF",INDEX('Section Master'!$E$5:$E$29,MATCH($C268,'Section Master'!$A$5:$A$29,0)),INDEX('Section Master'!$F$5:$F$29,MATCH($C268,'Section Master'!$A$5:$A$29,0)))),0))</f>
        <v/>
      </c>
      <c r="M268" s="26" t="str">
        <f aca="false">IF(A268="","",IF(MONTH(A268)&gt;=4,YEAR(A268),YEAR(A268)-1))</f>
        <v/>
      </c>
      <c r="N268" s="21" t="str">
        <f aca="false">IF(A268="","","Q"&amp;CHOOSE(MONTH(A268),4,4,4,1,1,1,2,2,2,3,3,3))</f>
        <v/>
      </c>
      <c r="O268" s="27" t="str">
        <f aca="false">IF(OR($B268="",$C268="",$E268=""),"",SUMIFS($E$6:E268,$B$6:B268,B268,$C$6:C268,C268,$M$6:M268,M268))</f>
        <v/>
      </c>
      <c r="P268" s="27" t="str">
        <f aca="false">IF(OR($B268="",$C268="",$E268=""),"",SUMIFS($Q$6:Q267,$B$6:B267,B268,$C$6:C267,C268,$M$6:M267,M268))</f>
        <v/>
      </c>
      <c r="Q268" s="27" t="str">
        <f aca="false">IF(OR($B268="",$C268="",$E268=""),"",IFERROR(CHOOSE(MATCH(INDEX('Section Master'!$H$5:$H$29,MATCH($C268,'Section Master'!$A$5:$A$29,0)),{"Single+Aggregate","Aggregate","Per payment","Excess over","None"},0),IF(O268&gt;INDEX('Section Master'!$J$5:$J$29,MATCH($C268,'Section Master'!$A$5:$A$29,0)),O268-P268,IF(E268&gt;INDEX('Section Master'!$I$5:$I$29,MATCH($C268,'Section Master'!$A$5:$A$29,0)),E268,0)),IF(O268&gt;INDEX('Section Master'!$J$5:$J$29,MATCH($C268,'Section Master'!$A$5:$A$29,0)),O268-P268,0),IF(E268&gt;INDEX('Section Master'!$I$5:$I$29,MATCH($C268,'Section Master'!$A$5:$A$29,0)),E268,0),MAX(0,O268-INDEX('Section Master'!$J$5:$J$29,MATCH($C268,'Section Master'!$A$5:$A$29,0)))-P268,E268),0))</f>
        <v/>
      </c>
      <c r="R268" s="28" t="str">
        <f aca="false">IF(Q268="","",ROUND(Q268*L268,0))</f>
        <v/>
      </c>
      <c r="T268" s="29" t="str">
        <f aca="false">IF(A268="","",IF(MONTH(A268)=3,DATE(YEAR(A268),4,30),DATE(YEAR(A268),MONTH(A268)+1,7)))</f>
        <v/>
      </c>
      <c r="U268" s="26" t="str">
        <f aca="false">IF(OR(R268="",F268=""),"",IF(R268=0,0,IF(F268&gt;T268,(YEAR(F268)-YEAR(A268))*12+MONTH(F268)-MONTH(A268)+1,0)))</f>
        <v/>
      </c>
      <c r="V268" s="30" t="str">
        <f aca="false">IF(U268="","",ROUND(R268*Summary!$C$7*U268,0))</f>
        <v/>
      </c>
      <c r="W268" s="21" t="str">
        <f aca="false">IF(OR($B268="",$C268="",$E268=""),"",IF(R268=0,"No TDS yet",IF(F268="",IF(Summary!$C$6&gt;T268,"Overdue","Pending"),IF(F268&gt;T268,"Deposited late","Deposited"))))</f>
        <v/>
      </c>
      <c r="X268" s="31" t="str">
        <f aca="false">IF(B268="","",IF(OR(ISNA(MATCH($B268,Deductees!$A$5:$A$304,0)),ISNA(MATCH($C268,'Section Master'!$A$5:$A$29,0)),E268=""),1,0))</f>
        <v/>
      </c>
    </row>
    <row r="269" customFormat="false" ht="15" hidden="false" customHeight="true" outlineLevel="0" collapsed="false">
      <c r="A269" s="32"/>
      <c r="B269" s="17"/>
      <c r="C269" s="17"/>
      <c r="D269" s="17"/>
      <c r="E269" s="33"/>
      <c r="F269" s="32"/>
      <c r="G269" s="17"/>
      <c r="H269" s="24" t="str">
        <f aca="false">IF($B269="","",IFERROR(INDEX(Deductees!$B$5:$B$304,MATCH($B269,Deductees!$A$5:$A$304,0))&amp;"",""))</f>
        <v/>
      </c>
      <c r="I269" s="24" t="str">
        <f aca="false">IF($B269="","",IFERROR(INDEX(Deductees!$C$5:$C$304,MATCH($B269,Deductees!$A$5:$A$304,0)),"Not in master"))</f>
        <v/>
      </c>
      <c r="J269" s="24" t="str">
        <f aca="false">IF($B269="","",IFERROR(INDEX(Deductees!$D$5:$D$304,MATCH($B269,Deductees!$A$5:$A$304,0)),"-"))</f>
        <v/>
      </c>
      <c r="K269" s="24" t="str">
        <f aca="false">IF($C269="","",IFERROR(INDEX('Section Master'!$C$5:$C$29,MATCH($C269,'Section Master'!$A$5:$A$29,0))&amp;" / "&amp;INDEX('Section Master'!$D$5:$D$29,MATCH($C269,'Section Master'!$A$5:$A$29,0)),"Code not found"))</f>
        <v/>
      </c>
      <c r="L269" s="25" t="str">
        <f aca="false">IF(OR($B269="",$C269="",$E269=""),"",IFERROR(IF(I269&lt;&gt;"Valid",MAX(INDEX('Section Master'!$F$5:$F$29,MATCH($C269,'Section Master'!$A$5:$A$29,0)),INDEX('Section Master'!$G$5:$G$29,MATCH($C269,'Section Master'!$A$5:$A$29,0))),IF(J269="Individual/HUF",INDEX('Section Master'!$E$5:$E$29,MATCH($C269,'Section Master'!$A$5:$A$29,0)),INDEX('Section Master'!$F$5:$F$29,MATCH($C269,'Section Master'!$A$5:$A$29,0)))),0))</f>
        <v/>
      </c>
      <c r="M269" s="26" t="str">
        <f aca="false">IF(A269="","",IF(MONTH(A269)&gt;=4,YEAR(A269),YEAR(A269)-1))</f>
        <v/>
      </c>
      <c r="N269" s="21" t="str">
        <f aca="false">IF(A269="","","Q"&amp;CHOOSE(MONTH(A269),4,4,4,1,1,1,2,2,2,3,3,3))</f>
        <v/>
      </c>
      <c r="O269" s="27" t="str">
        <f aca="false">IF(OR($B269="",$C269="",$E269=""),"",SUMIFS($E$6:E269,$B$6:B269,B269,$C$6:C269,C269,$M$6:M269,M269))</f>
        <v/>
      </c>
      <c r="P269" s="27" t="str">
        <f aca="false">IF(OR($B269="",$C269="",$E269=""),"",SUMIFS($Q$6:Q268,$B$6:B268,B269,$C$6:C268,C269,$M$6:M268,M269))</f>
        <v/>
      </c>
      <c r="Q269" s="27" t="str">
        <f aca="false">IF(OR($B269="",$C269="",$E269=""),"",IFERROR(CHOOSE(MATCH(INDEX('Section Master'!$H$5:$H$29,MATCH($C269,'Section Master'!$A$5:$A$29,0)),{"Single+Aggregate","Aggregate","Per payment","Excess over","None"},0),IF(O269&gt;INDEX('Section Master'!$J$5:$J$29,MATCH($C269,'Section Master'!$A$5:$A$29,0)),O269-P269,IF(E269&gt;INDEX('Section Master'!$I$5:$I$29,MATCH($C269,'Section Master'!$A$5:$A$29,0)),E269,0)),IF(O269&gt;INDEX('Section Master'!$J$5:$J$29,MATCH($C269,'Section Master'!$A$5:$A$29,0)),O269-P269,0),IF(E269&gt;INDEX('Section Master'!$I$5:$I$29,MATCH($C269,'Section Master'!$A$5:$A$29,0)),E269,0),MAX(0,O269-INDEX('Section Master'!$J$5:$J$29,MATCH($C269,'Section Master'!$A$5:$A$29,0)))-P269,E269),0))</f>
        <v/>
      </c>
      <c r="R269" s="28" t="str">
        <f aca="false">IF(Q269="","",ROUND(Q269*L269,0))</f>
        <v/>
      </c>
      <c r="T269" s="29" t="str">
        <f aca="false">IF(A269="","",IF(MONTH(A269)=3,DATE(YEAR(A269),4,30),DATE(YEAR(A269),MONTH(A269)+1,7)))</f>
        <v/>
      </c>
      <c r="U269" s="26" t="str">
        <f aca="false">IF(OR(R269="",F269=""),"",IF(R269=0,0,IF(F269&gt;T269,(YEAR(F269)-YEAR(A269))*12+MONTH(F269)-MONTH(A269)+1,0)))</f>
        <v/>
      </c>
      <c r="V269" s="30" t="str">
        <f aca="false">IF(U269="","",ROUND(R269*Summary!$C$7*U269,0))</f>
        <v/>
      </c>
      <c r="W269" s="21" t="str">
        <f aca="false">IF(OR($B269="",$C269="",$E269=""),"",IF(R269=0,"No TDS yet",IF(F269="",IF(Summary!$C$6&gt;T269,"Overdue","Pending"),IF(F269&gt;T269,"Deposited late","Deposited"))))</f>
        <v/>
      </c>
      <c r="X269" s="31" t="str">
        <f aca="false">IF(B269="","",IF(OR(ISNA(MATCH($B269,Deductees!$A$5:$A$304,0)),ISNA(MATCH($C269,'Section Master'!$A$5:$A$29,0)),E269=""),1,0))</f>
        <v/>
      </c>
    </row>
    <row r="270" customFormat="false" ht="15" hidden="false" customHeight="true" outlineLevel="0" collapsed="false">
      <c r="A270" s="32"/>
      <c r="B270" s="17"/>
      <c r="C270" s="17"/>
      <c r="D270" s="17"/>
      <c r="E270" s="33"/>
      <c r="F270" s="32"/>
      <c r="G270" s="17"/>
      <c r="H270" s="24" t="str">
        <f aca="false">IF($B270="","",IFERROR(INDEX(Deductees!$B$5:$B$304,MATCH($B270,Deductees!$A$5:$A$304,0))&amp;"",""))</f>
        <v/>
      </c>
      <c r="I270" s="24" t="str">
        <f aca="false">IF($B270="","",IFERROR(INDEX(Deductees!$C$5:$C$304,MATCH($B270,Deductees!$A$5:$A$304,0)),"Not in master"))</f>
        <v/>
      </c>
      <c r="J270" s="24" t="str">
        <f aca="false">IF($B270="","",IFERROR(INDEX(Deductees!$D$5:$D$304,MATCH($B270,Deductees!$A$5:$A$304,0)),"-"))</f>
        <v/>
      </c>
      <c r="K270" s="24" t="str">
        <f aca="false">IF($C270="","",IFERROR(INDEX('Section Master'!$C$5:$C$29,MATCH($C270,'Section Master'!$A$5:$A$29,0))&amp;" / "&amp;INDEX('Section Master'!$D$5:$D$29,MATCH($C270,'Section Master'!$A$5:$A$29,0)),"Code not found"))</f>
        <v/>
      </c>
      <c r="L270" s="25" t="str">
        <f aca="false">IF(OR($B270="",$C270="",$E270=""),"",IFERROR(IF(I270&lt;&gt;"Valid",MAX(INDEX('Section Master'!$F$5:$F$29,MATCH($C270,'Section Master'!$A$5:$A$29,0)),INDEX('Section Master'!$G$5:$G$29,MATCH($C270,'Section Master'!$A$5:$A$29,0))),IF(J270="Individual/HUF",INDEX('Section Master'!$E$5:$E$29,MATCH($C270,'Section Master'!$A$5:$A$29,0)),INDEX('Section Master'!$F$5:$F$29,MATCH($C270,'Section Master'!$A$5:$A$29,0)))),0))</f>
        <v/>
      </c>
      <c r="M270" s="26" t="str">
        <f aca="false">IF(A270="","",IF(MONTH(A270)&gt;=4,YEAR(A270),YEAR(A270)-1))</f>
        <v/>
      </c>
      <c r="N270" s="21" t="str">
        <f aca="false">IF(A270="","","Q"&amp;CHOOSE(MONTH(A270),4,4,4,1,1,1,2,2,2,3,3,3))</f>
        <v/>
      </c>
      <c r="O270" s="27" t="str">
        <f aca="false">IF(OR($B270="",$C270="",$E270=""),"",SUMIFS($E$6:E270,$B$6:B270,B270,$C$6:C270,C270,$M$6:M270,M270))</f>
        <v/>
      </c>
      <c r="P270" s="27" t="str">
        <f aca="false">IF(OR($B270="",$C270="",$E270=""),"",SUMIFS($Q$6:Q269,$B$6:B269,B270,$C$6:C269,C270,$M$6:M269,M270))</f>
        <v/>
      </c>
      <c r="Q270" s="27" t="str">
        <f aca="false">IF(OR($B270="",$C270="",$E270=""),"",IFERROR(CHOOSE(MATCH(INDEX('Section Master'!$H$5:$H$29,MATCH($C270,'Section Master'!$A$5:$A$29,0)),{"Single+Aggregate","Aggregate","Per payment","Excess over","None"},0),IF(O270&gt;INDEX('Section Master'!$J$5:$J$29,MATCH($C270,'Section Master'!$A$5:$A$29,0)),O270-P270,IF(E270&gt;INDEX('Section Master'!$I$5:$I$29,MATCH($C270,'Section Master'!$A$5:$A$29,0)),E270,0)),IF(O270&gt;INDEX('Section Master'!$J$5:$J$29,MATCH($C270,'Section Master'!$A$5:$A$29,0)),O270-P270,0),IF(E270&gt;INDEX('Section Master'!$I$5:$I$29,MATCH($C270,'Section Master'!$A$5:$A$29,0)),E270,0),MAX(0,O270-INDEX('Section Master'!$J$5:$J$29,MATCH($C270,'Section Master'!$A$5:$A$29,0)))-P270,E270),0))</f>
        <v/>
      </c>
      <c r="R270" s="28" t="str">
        <f aca="false">IF(Q270="","",ROUND(Q270*L270,0))</f>
        <v/>
      </c>
      <c r="T270" s="29" t="str">
        <f aca="false">IF(A270="","",IF(MONTH(A270)=3,DATE(YEAR(A270),4,30),DATE(YEAR(A270),MONTH(A270)+1,7)))</f>
        <v/>
      </c>
      <c r="U270" s="26" t="str">
        <f aca="false">IF(OR(R270="",F270=""),"",IF(R270=0,0,IF(F270&gt;T270,(YEAR(F270)-YEAR(A270))*12+MONTH(F270)-MONTH(A270)+1,0)))</f>
        <v/>
      </c>
      <c r="V270" s="30" t="str">
        <f aca="false">IF(U270="","",ROUND(R270*Summary!$C$7*U270,0))</f>
        <v/>
      </c>
      <c r="W270" s="21" t="str">
        <f aca="false">IF(OR($B270="",$C270="",$E270=""),"",IF(R270=0,"No TDS yet",IF(F270="",IF(Summary!$C$6&gt;T270,"Overdue","Pending"),IF(F270&gt;T270,"Deposited late","Deposited"))))</f>
        <v/>
      </c>
      <c r="X270" s="31" t="str">
        <f aca="false">IF(B270="","",IF(OR(ISNA(MATCH($B270,Deductees!$A$5:$A$304,0)),ISNA(MATCH($C270,'Section Master'!$A$5:$A$29,0)),E270=""),1,0))</f>
        <v/>
      </c>
    </row>
    <row r="271" customFormat="false" ht="15" hidden="false" customHeight="true" outlineLevel="0" collapsed="false">
      <c r="A271" s="32"/>
      <c r="B271" s="17"/>
      <c r="C271" s="17"/>
      <c r="D271" s="17"/>
      <c r="E271" s="33"/>
      <c r="F271" s="32"/>
      <c r="G271" s="17"/>
      <c r="H271" s="24" t="str">
        <f aca="false">IF($B271="","",IFERROR(INDEX(Deductees!$B$5:$B$304,MATCH($B271,Deductees!$A$5:$A$304,0))&amp;"",""))</f>
        <v/>
      </c>
      <c r="I271" s="24" t="str">
        <f aca="false">IF($B271="","",IFERROR(INDEX(Deductees!$C$5:$C$304,MATCH($B271,Deductees!$A$5:$A$304,0)),"Not in master"))</f>
        <v/>
      </c>
      <c r="J271" s="24" t="str">
        <f aca="false">IF($B271="","",IFERROR(INDEX(Deductees!$D$5:$D$304,MATCH($B271,Deductees!$A$5:$A$304,0)),"-"))</f>
        <v/>
      </c>
      <c r="K271" s="24" t="str">
        <f aca="false">IF($C271="","",IFERROR(INDEX('Section Master'!$C$5:$C$29,MATCH($C271,'Section Master'!$A$5:$A$29,0))&amp;" / "&amp;INDEX('Section Master'!$D$5:$D$29,MATCH($C271,'Section Master'!$A$5:$A$29,0)),"Code not found"))</f>
        <v/>
      </c>
      <c r="L271" s="25" t="str">
        <f aca="false">IF(OR($B271="",$C271="",$E271=""),"",IFERROR(IF(I271&lt;&gt;"Valid",MAX(INDEX('Section Master'!$F$5:$F$29,MATCH($C271,'Section Master'!$A$5:$A$29,0)),INDEX('Section Master'!$G$5:$G$29,MATCH($C271,'Section Master'!$A$5:$A$29,0))),IF(J271="Individual/HUF",INDEX('Section Master'!$E$5:$E$29,MATCH($C271,'Section Master'!$A$5:$A$29,0)),INDEX('Section Master'!$F$5:$F$29,MATCH($C271,'Section Master'!$A$5:$A$29,0)))),0))</f>
        <v/>
      </c>
      <c r="M271" s="26" t="str">
        <f aca="false">IF(A271="","",IF(MONTH(A271)&gt;=4,YEAR(A271),YEAR(A271)-1))</f>
        <v/>
      </c>
      <c r="N271" s="21" t="str">
        <f aca="false">IF(A271="","","Q"&amp;CHOOSE(MONTH(A271),4,4,4,1,1,1,2,2,2,3,3,3))</f>
        <v/>
      </c>
      <c r="O271" s="27" t="str">
        <f aca="false">IF(OR($B271="",$C271="",$E271=""),"",SUMIFS($E$6:E271,$B$6:B271,B271,$C$6:C271,C271,$M$6:M271,M271))</f>
        <v/>
      </c>
      <c r="P271" s="27" t="str">
        <f aca="false">IF(OR($B271="",$C271="",$E271=""),"",SUMIFS($Q$6:Q270,$B$6:B270,B271,$C$6:C270,C271,$M$6:M270,M271))</f>
        <v/>
      </c>
      <c r="Q271" s="27" t="str">
        <f aca="false">IF(OR($B271="",$C271="",$E271=""),"",IFERROR(CHOOSE(MATCH(INDEX('Section Master'!$H$5:$H$29,MATCH($C271,'Section Master'!$A$5:$A$29,0)),{"Single+Aggregate","Aggregate","Per payment","Excess over","None"},0),IF(O271&gt;INDEX('Section Master'!$J$5:$J$29,MATCH($C271,'Section Master'!$A$5:$A$29,0)),O271-P271,IF(E271&gt;INDEX('Section Master'!$I$5:$I$29,MATCH($C271,'Section Master'!$A$5:$A$29,0)),E271,0)),IF(O271&gt;INDEX('Section Master'!$J$5:$J$29,MATCH($C271,'Section Master'!$A$5:$A$29,0)),O271-P271,0),IF(E271&gt;INDEX('Section Master'!$I$5:$I$29,MATCH($C271,'Section Master'!$A$5:$A$29,0)),E271,0),MAX(0,O271-INDEX('Section Master'!$J$5:$J$29,MATCH($C271,'Section Master'!$A$5:$A$29,0)))-P271,E271),0))</f>
        <v/>
      </c>
      <c r="R271" s="28" t="str">
        <f aca="false">IF(Q271="","",ROUND(Q271*L271,0))</f>
        <v/>
      </c>
      <c r="T271" s="29" t="str">
        <f aca="false">IF(A271="","",IF(MONTH(A271)=3,DATE(YEAR(A271),4,30),DATE(YEAR(A271),MONTH(A271)+1,7)))</f>
        <v/>
      </c>
      <c r="U271" s="26" t="str">
        <f aca="false">IF(OR(R271="",F271=""),"",IF(R271=0,0,IF(F271&gt;T271,(YEAR(F271)-YEAR(A271))*12+MONTH(F271)-MONTH(A271)+1,0)))</f>
        <v/>
      </c>
      <c r="V271" s="30" t="str">
        <f aca="false">IF(U271="","",ROUND(R271*Summary!$C$7*U271,0))</f>
        <v/>
      </c>
      <c r="W271" s="21" t="str">
        <f aca="false">IF(OR($B271="",$C271="",$E271=""),"",IF(R271=0,"No TDS yet",IF(F271="",IF(Summary!$C$6&gt;T271,"Overdue","Pending"),IF(F271&gt;T271,"Deposited late","Deposited"))))</f>
        <v/>
      </c>
      <c r="X271" s="31" t="str">
        <f aca="false">IF(B271="","",IF(OR(ISNA(MATCH($B271,Deductees!$A$5:$A$304,0)),ISNA(MATCH($C271,'Section Master'!$A$5:$A$29,0)),E271=""),1,0))</f>
        <v/>
      </c>
    </row>
    <row r="272" customFormat="false" ht="15" hidden="false" customHeight="true" outlineLevel="0" collapsed="false">
      <c r="A272" s="32"/>
      <c r="B272" s="17"/>
      <c r="C272" s="17"/>
      <c r="D272" s="17"/>
      <c r="E272" s="33"/>
      <c r="F272" s="32"/>
      <c r="G272" s="17"/>
      <c r="H272" s="24" t="str">
        <f aca="false">IF($B272="","",IFERROR(INDEX(Deductees!$B$5:$B$304,MATCH($B272,Deductees!$A$5:$A$304,0))&amp;"",""))</f>
        <v/>
      </c>
      <c r="I272" s="24" t="str">
        <f aca="false">IF($B272="","",IFERROR(INDEX(Deductees!$C$5:$C$304,MATCH($B272,Deductees!$A$5:$A$304,0)),"Not in master"))</f>
        <v/>
      </c>
      <c r="J272" s="24" t="str">
        <f aca="false">IF($B272="","",IFERROR(INDEX(Deductees!$D$5:$D$304,MATCH($B272,Deductees!$A$5:$A$304,0)),"-"))</f>
        <v/>
      </c>
      <c r="K272" s="24" t="str">
        <f aca="false">IF($C272="","",IFERROR(INDEX('Section Master'!$C$5:$C$29,MATCH($C272,'Section Master'!$A$5:$A$29,0))&amp;" / "&amp;INDEX('Section Master'!$D$5:$D$29,MATCH($C272,'Section Master'!$A$5:$A$29,0)),"Code not found"))</f>
        <v/>
      </c>
      <c r="L272" s="25" t="str">
        <f aca="false">IF(OR($B272="",$C272="",$E272=""),"",IFERROR(IF(I272&lt;&gt;"Valid",MAX(INDEX('Section Master'!$F$5:$F$29,MATCH($C272,'Section Master'!$A$5:$A$29,0)),INDEX('Section Master'!$G$5:$G$29,MATCH($C272,'Section Master'!$A$5:$A$29,0))),IF(J272="Individual/HUF",INDEX('Section Master'!$E$5:$E$29,MATCH($C272,'Section Master'!$A$5:$A$29,0)),INDEX('Section Master'!$F$5:$F$29,MATCH($C272,'Section Master'!$A$5:$A$29,0)))),0))</f>
        <v/>
      </c>
      <c r="M272" s="26" t="str">
        <f aca="false">IF(A272="","",IF(MONTH(A272)&gt;=4,YEAR(A272),YEAR(A272)-1))</f>
        <v/>
      </c>
      <c r="N272" s="21" t="str">
        <f aca="false">IF(A272="","","Q"&amp;CHOOSE(MONTH(A272),4,4,4,1,1,1,2,2,2,3,3,3))</f>
        <v/>
      </c>
      <c r="O272" s="27" t="str">
        <f aca="false">IF(OR($B272="",$C272="",$E272=""),"",SUMIFS($E$6:E272,$B$6:B272,B272,$C$6:C272,C272,$M$6:M272,M272))</f>
        <v/>
      </c>
      <c r="P272" s="27" t="str">
        <f aca="false">IF(OR($B272="",$C272="",$E272=""),"",SUMIFS($Q$6:Q271,$B$6:B271,B272,$C$6:C271,C272,$M$6:M271,M272))</f>
        <v/>
      </c>
      <c r="Q272" s="27" t="str">
        <f aca="false">IF(OR($B272="",$C272="",$E272=""),"",IFERROR(CHOOSE(MATCH(INDEX('Section Master'!$H$5:$H$29,MATCH($C272,'Section Master'!$A$5:$A$29,0)),{"Single+Aggregate","Aggregate","Per payment","Excess over","None"},0),IF(O272&gt;INDEX('Section Master'!$J$5:$J$29,MATCH($C272,'Section Master'!$A$5:$A$29,0)),O272-P272,IF(E272&gt;INDEX('Section Master'!$I$5:$I$29,MATCH($C272,'Section Master'!$A$5:$A$29,0)),E272,0)),IF(O272&gt;INDEX('Section Master'!$J$5:$J$29,MATCH($C272,'Section Master'!$A$5:$A$29,0)),O272-P272,0),IF(E272&gt;INDEX('Section Master'!$I$5:$I$29,MATCH($C272,'Section Master'!$A$5:$A$29,0)),E272,0),MAX(0,O272-INDEX('Section Master'!$J$5:$J$29,MATCH($C272,'Section Master'!$A$5:$A$29,0)))-P272,E272),0))</f>
        <v/>
      </c>
      <c r="R272" s="28" t="str">
        <f aca="false">IF(Q272="","",ROUND(Q272*L272,0))</f>
        <v/>
      </c>
      <c r="T272" s="29" t="str">
        <f aca="false">IF(A272="","",IF(MONTH(A272)=3,DATE(YEAR(A272),4,30),DATE(YEAR(A272),MONTH(A272)+1,7)))</f>
        <v/>
      </c>
      <c r="U272" s="26" t="str">
        <f aca="false">IF(OR(R272="",F272=""),"",IF(R272=0,0,IF(F272&gt;T272,(YEAR(F272)-YEAR(A272))*12+MONTH(F272)-MONTH(A272)+1,0)))</f>
        <v/>
      </c>
      <c r="V272" s="30" t="str">
        <f aca="false">IF(U272="","",ROUND(R272*Summary!$C$7*U272,0))</f>
        <v/>
      </c>
      <c r="W272" s="21" t="str">
        <f aca="false">IF(OR($B272="",$C272="",$E272=""),"",IF(R272=0,"No TDS yet",IF(F272="",IF(Summary!$C$6&gt;T272,"Overdue","Pending"),IF(F272&gt;T272,"Deposited late","Deposited"))))</f>
        <v/>
      </c>
      <c r="X272" s="31" t="str">
        <f aca="false">IF(B272="","",IF(OR(ISNA(MATCH($B272,Deductees!$A$5:$A$304,0)),ISNA(MATCH($C272,'Section Master'!$A$5:$A$29,0)),E272=""),1,0))</f>
        <v/>
      </c>
    </row>
    <row r="273" customFormat="false" ht="15" hidden="false" customHeight="true" outlineLevel="0" collapsed="false">
      <c r="A273" s="32"/>
      <c r="B273" s="17"/>
      <c r="C273" s="17"/>
      <c r="D273" s="17"/>
      <c r="E273" s="33"/>
      <c r="F273" s="32"/>
      <c r="G273" s="17"/>
      <c r="H273" s="24" t="str">
        <f aca="false">IF($B273="","",IFERROR(INDEX(Deductees!$B$5:$B$304,MATCH($B273,Deductees!$A$5:$A$304,0))&amp;"",""))</f>
        <v/>
      </c>
      <c r="I273" s="24" t="str">
        <f aca="false">IF($B273="","",IFERROR(INDEX(Deductees!$C$5:$C$304,MATCH($B273,Deductees!$A$5:$A$304,0)),"Not in master"))</f>
        <v/>
      </c>
      <c r="J273" s="24" t="str">
        <f aca="false">IF($B273="","",IFERROR(INDEX(Deductees!$D$5:$D$304,MATCH($B273,Deductees!$A$5:$A$304,0)),"-"))</f>
        <v/>
      </c>
      <c r="K273" s="24" t="str">
        <f aca="false">IF($C273="","",IFERROR(INDEX('Section Master'!$C$5:$C$29,MATCH($C273,'Section Master'!$A$5:$A$29,0))&amp;" / "&amp;INDEX('Section Master'!$D$5:$D$29,MATCH($C273,'Section Master'!$A$5:$A$29,0)),"Code not found"))</f>
        <v/>
      </c>
      <c r="L273" s="25" t="str">
        <f aca="false">IF(OR($B273="",$C273="",$E273=""),"",IFERROR(IF(I273&lt;&gt;"Valid",MAX(INDEX('Section Master'!$F$5:$F$29,MATCH($C273,'Section Master'!$A$5:$A$29,0)),INDEX('Section Master'!$G$5:$G$29,MATCH($C273,'Section Master'!$A$5:$A$29,0))),IF(J273="Individual/HUF",INDEX('Section Master'!$E$5:$E$29,MATCH($C273,'Section Master'!$A$5:$A$29,0)),INDEX('Section Master'!$F$5:$F$29,MATCH($C273,'Section Master'!$A$5:$A$29,0)))),0))</f>
        <v/>
      </c>
      <c r="M273" s="26" t="str">
        <f aca="false">IF(A273="","",IF(MONTH(A273)&gt;=4,YEAR(A273),YEAR(A273)-1))</f>
        <v/>
      </c>
      <c r="N273" s="21" t="str">
        <f aca="false">IF(A273="","","Q"&amp;CHOOSE(MONTH(A273),4,4,4,1,1,1,2,2,2,3,3,3))</f>
        <v/>
      </c>
      <c r="O273" s="27" t="str">
        <f aca="false">IF(OR($B273="",$C273="",$E273=""),"",SUMIFS($E$6:E273,$B$6:B273,B273,$C$6:C273,C273,$M$6:M273,M273))</f>
        <v/>
      </c>
      <c r="P273" s="27" t="str">
        <f aca="false">IF(OR($B273="",$C273="",$E273=""),"",SUMIFS($Q$6:Q272,$B$6:B272,B273,$C$6:C272,C273,$M$6:M272,M273))</f>
        <v/>
      </c>
      <c r="Q273" s="27" t="str">
        <f aca="false">IF(OR($B273="",$C273="",$E273=""),"",IFERROR(CHOOSE(MATCH(INDEX('Section Master'!$H$5:$H$29,MATCH($C273,'Section Master'!$A$5:$A$29,0)),{"Single+Aggregate","Aggregate","Per payment","Excess over","None"},0),IF(O273&gt;INDEX('Section Master'!$J$5:$J$29,MATCH($C273,'Section Master'!$A$5:$A$29,0)),O273-P273,IF(E273&gt;INDEX('Section Master'!$I$5:$I$29,MATCH($C273,'Section Master'!$A$5:$A$29,0)),E273,0)),IF(O273&gt;INDEX('Section Master'!$J$5:$J$29,MATCH($C273,'Section Master'!$A$5:$A$29,0)),O273-P273,0),IF(E273&gt;INDEX('Section Master'!$I$5:$I$29,MATCH($C273,'Section Master'!$A$5:$A$29,0)),E273,0),MAX(0,O273-INDEX('Section Master'!$J$5:$J$29,MATCH($C273,'Section Master'!$A$5:$A$29,0)))-P273,E273),0))</f>
        <v/>
      </c>
      <c r="R273" s="28" t="str">
        <f aca="false">IF(Q273="","",ROUND(Q273*L273,0))</f>
        <v/>
      </c>
      <c r="T273" s="29" t="str">
        <f aca="false">IF(A273="","",IF(MONTH(A273)=3,DATE(YEAR(A273),4,30),DATE(YEAR(A273),MONTH(A273)+1,7)))</f>
        <v/>
      </c>
      <c r="U273" s="26" t="str">
        <f aca="false">IF(OR(R273="",F273=""),"",IF(R273=0,0,IF(F273&gt;T273,(YEAR(F273)-YEAR(A273))*12+MONTH(F273)-MONTH(A273)+1,0)))</f>
        <v/>
      </c>
      <c r="V273" s="30" t="str">
        <f aca="false">IF(U273="","",ROUND(R273*Summary!$C$7*U273,0))</f>
        <v/>
      </c>
      <c r="W273" s="21" t="str">
        <f aca="false">IF(OR($B273="",$C273="",$E273=""),"",IF(R273=0,"No TDS yet",IF(F273="",IF(Summary!$C$6&gt;T273,"Overdue","Pending"),IF(F273&gt;T273,"Deposited late","Deposited"))))</f>
        <v/>
      </c>
      <c r="X273" s="31" t="str">
        <f aca="false">IF(B273="","",IF(OR(ISNA(MATCH($B273,Deductees!$A$5:$A$304,0)),ISNA(MATCH($C273,'Section Master'!$A$5:$A$29,0)),E273=""),1,0))</f>
        <v/>
      </c>
    </row>
    <row r="274" customFormat="false" ht="15" hidden="false" customHeight="true" outlineLevel="0" collapsed="false">
      <c r="A274" s="32"/>
      <c r="B274" s="17"/>
      <c r="C274" s="17"/>
      <c r="D274" s="17"/>
      <c r="E274" s="33"/>
      <c r="F274" s="32"/>
      <c r="G274" s="17"/>
      <c r="H274" s="24" t="str">
        <f aca="false">IF($B274="","",IFERROR(INDEX(Deductees!$B$5:$B$304,MATCH($B274,Deductees!$A$5:$A$304,0))&amp;"",""))</f>
        <v/>
      </c>
      <c r="I274" s="24" t="str">
        <f aca="false">IF($B274="","",IFERROR(INDEX(Deductees!$C$5:$C$304,MATCH($B274,Deductees!$A$5:$A$304,0)),"Not in master"))</f>
        <v/>
      </c>
      <c r="J274" s="24" t="str">
        <f aca="false">IF($B274="","",IFERROR(INDEX(Deductees!$D$5:$D$304,MATCH($B274,Deductees!$A$5:$A$304,0)),"-"))</f>
        <v/>
      </c>
      <c r="K274" s="24" t="str">
        <f aca="false">IF($C274="","",IFERROR(INDEX('Section Master'!$C$5:$C$29,MATCH($C274,'Section Master'!$A$5:$A$29,0))&amp;" / "&amp;INDEX('Section Master'!$D$5:$D$29,MATCH($C274,'Section Master'!$A$5:$A$29,0)),"Code not found"))</f>
        <v/>
      </c>
      <c r="L274" s="25" t="str">
        <f aca="false">IF(OR($B274="",$C274="",$E274=""),"",IFERROR(IF(I274&lt;&gt;"Valid",MAX(INDEX('Section Master'!$F$5:$F$29,MATCH($C274,'Section Master'!$A$5:$A$29,0)),INDEX('Section Master'!$G$5:$G$29,MATCH($C274,'Section Master'!$A$5:$A$29,0))),IF(J274="Individual/HUF",INDEX('Section Master'!$E$5:$E$29,MATCH($C274,'Section Master'!$A$5:$A$29,0)),INDEX('Section Master'!$F$5:$F$29,MATCH($C274,'Section Master'!$A$5:$A$29,0)))),0))</f>
        <v/>
      </c>
      <c r="M274" s="26" t="str">
        <f aca="false">IF(A274="","",IF(MONTH(A274)&gt;=4,YEAR(A274),YEAR(A274)-1))</f>
        <v/>
      </c>
      <c r="N274" s="21" t="str">
        <f aca="false">IF(A274="","","Q"&amp;CHOOSE(MONTH(A274),4,4,4,1,1,1,2,2,2,3,3,3))</f>
        <v/>
      </c>
      <c r="O274" s="27" t="str">
        <f aca="false">IF(OR($B274="",$C274="",$E274=""),"",SUMIFS($E$6:E274,$B$6:B274,B274,$C$6:C274,C274,$M$6:M274,M274))</f>
        <v/>
      </c>
      <c r="P274" s="27" t="str">
        <f aca="false">IF(OR($B274="",$C274="",$E274=""),"",SUMIFS($Q$6:Q273,$B$6:B273,B274,$C$6:C273,C274,$M$6:M273,M274))</f>
        <v/>
      </c>
      <c r="Q274" s="27" t="str">
        <f aca="false">IF(OR($B274="",$C274="",$E274=""),"",IFERROR(CHOOSE(MATCH(INDEX('Section Master'!$H$5:$H$29,MATCH($C274,'Section Master'!$A$5:$A$29,0)),{"Single+Aggregate","Aggregate","Per payment","Excess over","None"},0),IF(O274&gt;INDEX('Section Master'!$J$5:$J$29,MATCH($C274,'Section Master'!$A$5:$A$29,0)),O274-P274,IF(E274&gt;INDEX('Section Master'!$I$5:$I$29,MATCH($C274,'Section Master'!$A$5:$A$29,0)),E274,0)),IF(O274&gt;INDEX('Section Master'!$J$5:$J$29,MATCH($C274,'Section Master'!$A$5:$A$29,0)),O274-P274,0),IF(E274&gt;INDEX('Section Master'!$I$5:$I$29,MATCH($C274,'Section Master'!$A$5:$A$29,0)),E274,0),MAX(0,O274-INDEX('Section Master'!$J$5:$J$29,MATCH($C274,'Section Master'!$A$5:$A$29,0)))-P274,E274),0))</f>
        <v/>
      </c>
      <c r="R274" s="28" t="str">
        <f aca="false">IF(Q274="","",ROUND(Q274*L274,0))</f>
        <v/>
      </c>
      <c r="T274" s="29" t="str">
        <f aca="false">IF(A274="","",IF(MONTH(A274)=3,DATE(YEAR(A274),4,30),DATE(YEAR(A274),MONTH(A274)+1,7)))</f>
        <v/>
      </c>
      <c r="U274" s="26" t="str">
        <f aca="false">IF(OR(R274="",F274=""),"",IF(R274=0,0,IF(F274&gt;T274,(YEAR(F274)-YEAR(A274))*12+MONTH(F274)-MONTH(A274)+1,0)))</f>
        <v/>
      </c>
      <c r="V274" s="30" t="str">
        <f aca="false">IF(U274="","",ROUND(R274*Summary!$C$7*U274,0))</f>
        <v/>
      </c>
      <c r="W274" s="21" t="str">
        <f aca="false">IF(OR($B274="",$C274="",$E274=""),"",IF(R274=0,"No TDS yet",IF(F274="",IF(Summary!$C$6&gt;T274,"Overdue","Pending"),IF(F274&gt;T274,"Deposited late","Deposited"))))</f>
        <v/>
      </c>
      <c r="X274" s="31" t="str">
        <f aca="false">IF(B274="","",IF(OR(ISNA(MATCH($B274,Deductees!$A$5:$A$304,0)),ISNA(MATCH($C274,'Section Master'!$A$5:$A$29,0)),E274=""),1,0))</f>
        <v/>
      </c>
    </row>
    <row r="275" customFormat="false" ht="15" hidden="false" customHeight="true" outlineLevel="0" collapsed="false">
      <c r="A275" s="32"/>
      <c r="B275" s="17"/>
      <c r="C275" s="17"/>
      <c r="D275" s="17"/>
      <c r="E275" s="33"/>
      <c r="F275" s="32"/>
      <c r="G275" s="17"/>
      <c r="H275" s="24" t="str">
        <f aca="false">IF($B275="","",IFERROR(INDEX(Deductees!$B$5:$B$304,MATCH($B275,Deductees!$A$5:$A$304,0))&amp;"",""))</f>
        <v/>
      </c>
      <c r="I275" s="24" t="str">
        <f aca="false">IF($B275="","",IFERROR(INDEX(Deductees!$C$5:$C$304,MATCH($B275,Deductees!$A$5:$A$304,0)),"Not in master"))</f>
        <v/>
      </c>
      <c r="J275" s="24" t="str">
        <f aca="false">IF($B275="","",IFERROR(INDEX(Deductees!$D$5:$D$304,MATCH($B275,Deductees!$A$5:$A$304,0)),"-"))</f>
        <v/>
      </c>
      <c r="K275" s="24" t="str">
        <f aca="false">IF($C275="","",IFERROR(INDEX('Section Master'!$C$5:$C$29,MATCH($C275,'Section Master'!$A$5:$A$29,0))&amp;" / "&amp;INDEX('Section Master'!$D$5:$D$29,MATCH($C275,'Section Master'!$A$5:$A$29,0)),"Code not found"))</f>
        <v/>
      </c>
      <c r="L275" s="25" t="str">
        <f aca="false">IF(OR($B275="",$C275="",$E275=""),"",IFERROR(IF(I275&lt;&gt;"Valid",MAX(INDEX('Section Master'!$F$5:$F$29,MATCH($C275,'Section Master'!$A$5:$A$29,0)),INDEX('Section Master'!$G$5:$G$29,MATCH($C275,'Section Master'!$A$5:$A$29,0))),IF(J275="Individual/HUF",INDEX('Section Master'!$E$5:$E$29,MATCH($C275,'Section Master'!$A$5:$A$29,0)),INDEX('Section Master'!$F$5:$F$29,MATCH($C275,'Section Master'!$A$5:$A$29,0)))),0))</f>
        <v/>
      </c>
      <c r="M275" s="26" t="str">
        <f aca="false">IF(A275="","",IF(MONTH(A275)&gt;=4,YEAR(A275),YEAR(A275)-1))</f>
        <v/>
      </c>
      <c r="N275" s="21" t="str">
        <f aca="false">IF(A275="","","Q"&amp;CHOOSE(MONTH(A275),4,4,4,1,1,1,2,2,2,3,3,3))</f>
        <v/>
      </c>
      <c r="O275" s="27" t="str">
        <f aca="false">IF(OR($B275="",$C275="",$E275=""),"",SUMIFS($E$6:E275,$B$6:B275,B275,$C$6:C275,C275,$M$6:M275,M275))</f>
        <v/>
      </c>
      <c r="P275" s="27" t="str">
        <f aca="false">IF(OR($B275="",$C275="",$E275=""),"",SUMIFS($Q$6:Q274,$B$6:B274,B275,$C$6:C274,C275,$M$6:M274,M275))</f>
        <v/>
      </c>
      <c r="Q275" s="27" t="str">
        <f aca="false">IF(OR($B275="",$C275="",$E275=""),"",IFERROR(CHOOSE(MATCH(INDEX('Section Master'!$H$5:$H$29,MATCH($C275,'Section Master'!$A$5:$A$29,0)),{"Single+Aggregate","Aggregate","Per payment","Excess over","None"},0),IF(O275&gt;INDEX('Section Master'!$J$5:$J$29,MATCH($C275,'Section Master'!$A$5:$A$29,0)),O275-P275,IF(E275&gt;INDEX('Section Master'!$I$5:$I$29,MATCH($C275,'Section Master'!$A$5:$A$29,0)),E275,0)),IF(O275&gt;INDEX('Section Master'!$J$5:$J$29,MATCH($C275,'Section Master'!$A$5:$A$29,0)),O275-P275,0),IF(E275&gt;INDEX('Section Master'!$I$5:$I$29,MATCH($C275,'Section Master'!$A$5:$A$29,0)),E275,0),MAX(0,O275-INDEX('Section Master'!$J$5:$J$29,MATCH($C275,'Section Master'!$A$5:$A$29,0)))-P275,E275),0))</f>
        <v/>
      </c>
      <c r="R275" s="28" t="str">
        <f aca="false">IF(Q275="","",ROUND(Q275*L275,0))</f>
        <v/>
      </c>
      <c r="T275" s="29" t="str">
        <f aca="false">IF(A275="","",IF(MONTH(A275)=3,DATE(YEAR(A275),4,30),DATE(YEAR(A275),MONTH(A275)+1,7)))</f>
        <v/>
      </c>
      <c r="U275" s="26" t="str">
        <f aca="false">IF(OR(R275="",F275=""),"",IF(R275=0,0,IF(F275&gt;T275,(YEAR(F275)-YEAR(A275))*12+MONTH(F275)-MONTH(A275)+1,0)))</f>
        <v/>
      </c>
      <c r="V275" s="30" t="str">
        <f aca="false">IF(U275="","",ROUND(R275*Summary!$C$7*U275,0))</f>
        <v/>
      </c>
      <c r="W275" s="21" t="str">
        <f aca="false">IF(OR($B275="",$C275="",$E275=""),"",IF(R275=0,"No TDS yet",IF(F275="",IF(Summary!$C$6&gt;T275,"Overdue","Pending"),IF(F275&gt;T275,"Deposited late","Deposited"))))</f>
        <v/>
      </c>
      <c r="X275" s="31" t="str">
        <f aca="false">IF(B275="","",IF(OR(ISNA(MATCH($B275,Deductees!$A$5:$A$304,0)),ISNA(MATCH($C275,'Section Master'!$A$5:$A$29,0)),E275=""),1,0))</f>
        <v/>
      </c>
    </row>
    <row r="276" customFormat="false" ht="15" hidden="false" customHeight="true" outlineLevel="0" collapsed="false">
      <c r="A276" s="32"/>
      <c r="B276" s="17"/>
      <c r="C276" s="17"/>
      <c r="D276" s="17"/>
      <c r="E276" s="33"/>
      <c r="F276" s="32"/>
      <c r="G276" s="17"/>
      <c r="H276" s="24" t="str">
        <f aca="false">IF($B276="","",IFERROR(INDEX(Deductees!$B$5:$B$304,MATCH($B276,Deductees!$A$5:$A$304,0))&amp;"",""))</f>
        <v/>
      </c>
      <c r="I276" s="24" t="str">
        <f aca="false">IF($B276="","",IFERROR(INDEX(Deductees!$C$5:$C$304,MATCH($B276,Deductees!$A$5:$A$304,0)),"Not in master"))</f>
        <v/>
      </c>
      <c r="J276" s="24" t="str">
        <f aca="false">IF($B276="","",IFERROR(INDEX(Deductees!$D$5:$D$304,MATCH($B276,Deductees!$A$5:$A$304,0)),"-"))</f>
        <v/>
      </c>
      <c r="K276" s="24" t="str">
        <f aca="false">IF($C276="","",IFERROR(INDEX('Section Master'!$C$5:$C$29,MATCH($C276,'Section Master'!$A$5:$A$29,0))&amp;" / "&amp;INDEX('Section Master'!$D$5:$D$29,MATCH($C276,'Section Master'!$A$5:$A$29,0)),"Code not found"))</f>
        <v/>
      </c>
      <c r="L276" s="25" t="str">
        <f aca="false">IF(OR($B276="",$C276="",$E276=""),"",IFERROR(IF(I276&lt;&gt;"Valid",MAX(INDEX('Section Master'!$F$5:$F$29,MATCH($C276,'Section Master'!$A$5:$A$29,0)),INDEX('Section Master'!$G$5:$G$29,MATCH($C276,'Section Master'!$A$5:$A$29,0))),IF(J276="Individual/HUF",INDEX('Section Master'!$E$5:$E$29,MATCH($C276,'Section Master'!$A$5:$A$29,0)),INDEX('Section Master'!$F$5:$F$29,MATCH($C276,'Section Master'!$A$5:$A$29,0)))),0))</f>
        <v/>
      </c>
      <c r="M276" s="26" t="str">
        <f aca="false">IF(A276="","",IF(MONTH(A276)&gt;=4,YEAR(A276),YEAR(A276)-1))</f>
        <v/>
      </c>
      <c r="N276" s="21" t="str">
        <f aca="false">IF(A276="","","Q"&amp;CHOOSE(MONTH(A276),4,4,4,1,1,1,2,2,2,3,3,3))</f>
        <v/>
      </c>
      <c r="O276" s="27" t="str">
        <f aca="false">IF(OR($B276="",$C276="",$E276=""),"",SUMIFS($E$6:E276,$B$6:B276,B276,$C$6:C276,C276,$M$6:M276,M276))</f>
        <v/>
      </c>
      <c r="P276" s="27" t="str">
        <f aca="false">IF(OR($B276="",$C276="",$E276=""),"",SUMIFS($Q$6:Q275,$B$6:B275,B276,$C$6:C275,C276,$M$6:M275,M276))</f>
        <v/>
      </c>
      <c r="Q276" s="27" t="str">
        <f aca="false">IF(OR($B276="",$C276="",$E276=""),"",IFERROR(CHOOSE(MATCH(INDEX('Section Master'!$H$5:$H$29,MATCH($C276,'Section Master'!$A$5:$A$29,0)),{"Single+Aggregate","Aggregate","Per payment","Excess over","None"},0),IF(O276&gt;INDEX('Section Master'!$J$5:$J$29,MATCH($C276,'Section Master'!$A$5:$A$29,0)),O276-P276,IF(E276&gt;INDEX('Section Master'!$I$5:$I$29,MATCH($C276,'Section Master'!$A$5:$A$29,0)),E276,0)),IF(O276&gt;INDEX('Section Master'!$J$5:$J$29,MATCH($C276,'Section Master'!$A$5:$A$29,0)),O276-P276,0),IF(E276&gt;INDEX('Section Master'!$I$5:$I$29,MATCH($C276,'Section Master'!$A$5:$A$29,0)),E276,0),MAX(0,O276-INDEX('Section Master'!$J$5:$J$29,MATCH($C276,'Section Master'!$A$5:$A$29,0)))-P276,E276),0))</f>
        <v/>
      </c>
      <c r="R276" s="28" t="str">
        <f aca="false">IF(Q276="","",ROUND(Q276*L276,0))</f>
        <v/>
      </c>
      <c r="T276" s="29" t="str">
        <f aca="false">IF(A276="","",IF(MONTH(A276)=3,DATE(YEAR(A276),4,30),DATE(YEAR(A276),MONTH(A276)+1,7)))</f>
        <v/>
      </c>
      <c r="U276" s="26" t="str">
        <f aca="false">IF(OR(R276="",F276=""),"",IF(R276=0,0,IF(F276&gt;T276,(YEAR(F276)-YEAR(A276))*12+MONTH(F276)-MONTH(A276)+1,0)))</f>
        <v/>
      </c>
      <c r="V276" s="30" t="str">
        <f aca="false">IF(U276="","",ROUND(R276*Summary!$C$7*U276,0))</f>
        <v/>
      </c>
      <c r="W276" s="21" t="str">
        <f aca="false">IF(OR($B276="",$C276="",$E276=""),"",IF(R276=0,"No TDS yet",IF(F276="",IF(Summary!$C$6&gt;T276,"Overdue","Pending"),IF(F276&gt;T276,"Deposited late","Deposited"))))</f>
        <v/>
      </c>
      <c r="X276" s="31" t="str">
        <f aca="false">IF(B276="","",IF(OR(ISNA(MATCH($B276,Deductees!$A$5:$A$304,0)),ISNA(MATCH($C276,'Section Master'!$A$5:$A$29,0)),E276=""),1,0))</f>
        <v/>
      </c>
    </row>
    <row r="277" customFormat="false" ht="15" hidden="false" customHeight="true" outlineLevel="0" collapsed="false">
      <c r="A277" s="32"/>
      <c r="B277" s="17"/>
      <c r="C277" s="17"/>
      <c r="D277" s="17"/>
      <c r="E277" s="33"/>
      <c r="F277" s="32"/>
      <c r="G277" s="17"/>
      <c r="H277" s="24" t="str">
        <f aca="false">IF($B277="","",IFERROR(INDEX(Deductees!$B$5:$B$304,MATCH($B277,Deductees!$A$5:$A$304,0))&amp;"",""))</f>
        <v/>
      </c>
      <c r="I277" s="24" t="str">
        <f aca="false">IF($B277="","",IFERROR(INDEX(Deductees!$C$5:$C$304,MATCH($B277,Deductees!$A$5:$A$304,0)),"Not in master"))</f>
        <v/>
      </c>
      <c r="J277" s="24" t="str">
        <f aca="false">IF($B277="","",IFERROR(INDEX(Deductees!$D$5:$D$304,MATCH($B277,Deductees!$A$5:$A$304,0)),"-"))</f>
        <v/>
      </c>
      <c r="K277" s="24" t="str">
        <f aca="false">IF($C277="","",IFERROR(INDEX('Section Master'!$C$5:$C$29,MATCH($C277,'Section Master'!$A$5:$A$29,0))&amp;" / "&amp;INDEX('Section Master'!$D$5:$D$29,MATCH($C277,'Section Master'!$A$5:$A$29,0)),"Code not found"))</f>
        <v/>
      </c>
      <c r="L277" s="25" t="str">
        <f aca="false">IF(OR($B277="",$C277="",$E277=""),"",IFERROR(IF(I277&lt;&gt;"Valid",MAX(INDEX('Section Master'!$F$5:$F$29,MATCH($C277,'Section Master'!$A$5:$A$29,0)),INDEX('Section Master'!$G$5:$G$29,MATCH($C277,'Section Master'!$A$5:$A$29,0))),IF(J277="Individual/HUF",INDEX('Section Master'!$E$5:$E$29,MATCH($C277,'Section Master'!$A$5:$A$29,0)),INDEX('Section Master'!$F$5:$F$29,MATCH($C277,'Section Master'!$A$5:$A$29,0)))),0))</f>
        <v/>
      </c>
      <c r="M277" s="26" t="str">
        <f aca="false">IF(A277="","",IF(MONTH(A277)&gt;=4,YEAR(A277),YEAR(A277)-1))</f>
        <v/>
      </c>
      <c r="N277" s="21" t="str">
        <f aca="false">IF(A277="","","Q"&amp;CHOOSE(MONTH(A277),4,4,4,1,1,1,2,2,2,3,3,3))</f>
        <v/>
      </c>
      <c r="O277" s="27" t="str">
        <f aca="false">IF(OR($B277="",$C277="",$E277=""),"",SUMIFS($E$6:E277,$B$6:B277,B277,$C$6:C277,C277,$M$6:M277,M277))</f>
        <v/>
      </c>
      <c r="P277" s="27" t="str">
        <f aca="false">IF(OR($B277="",$C277="",$E277=""),"",SUMIFS($Q$6:Q276,$B$6:B276,B277,$C$6:C276,C277,$M$6:M276,M277))</f>
        <v/>
      </c>
      <c r="Q277" s="27" t="str">
        <f aca="false">IF(OR($B277="",$C277="",$E277=""),"",IFERROR(CHOOSE(MATCH(INDEX('Section Master'!$H$5:$H$29,MATCH($C277,'Section Master'!$A$5:$A$29,0)),{"Single+Aggregate","Aggregate","Per payment","Excess over","None"},0),IF(O277&gt;INDEX('Section Master'!$J$5:$J$29,MATCH($C277,'Section Master'!$A$5:$A$29,0)),O277-P277,IF(E277&gt;INDEX('Section Master'!$I$5:$I$29,MATCH($C277,'Section Master'!$A$5:$A$29,0)),E277,0)),IF(O277&gt;INDEX('Section Master'!$J$5:$J$29,MATCH($C277,'Section Master'!$A$5:$A$29,0)),O277-P277,0),IF(E277&gt;INDEX('Section Master'!$I$5:$I$29,MATCH($C277,'Section Master'!$A$5:$A$29,0)),E277,0),MAX(0,O277-INDEX('Section Master'!$J$5:$J$29,MATCH($C277,'Section Master'!$A$5:$A$29,0)))-P277,E277),0))</f>
        <v/>
      </c>
      <c r="R277" s="28" t="str">
        <f aca="false">IF(Q277="","",ROUND(Q277*L277,0))</f>
        <v/>
      </c>
      <c r="T277" s="29" t="str">
        <f aca="false">IF(A277="","",IF(MONTH(A277)=3,DATE(YEAR(A277),4,30),DATE(YEAR(A277),MONTH(A277)+1,7)))</f>
        <v/>
      </c>
      <c r="U277" s="26" t="str">
        <f aca="false">IF(OR(R277="",F277=""),"",IF(R277=0,0,IF(F277&gt;T277,(YEAR(F277)-YEAR(A277))*12+MONTH(F277)-MONTH(A277)+1,0)))</f>
        <v/>
      </c>
      <c r="V277" s="30" t="str">
        <f aca="false">IF(U277="","",ROUND(R277*Summary!$C$7*U277,0))</f>
        <v/>
      </c>
      <c r="W277" s="21" t="str">
        <f aca="false">IF(OR($B277="",$C277="",$E277=""),"",IF(R277=0,"No TDS yet",IF(F277="",IF(Summary!$C$6&gt;T277,"Overdue","Pending"),IF(F277&gt;T277,"Deposited late","Deposited"))))</f>
        <v/>
      </c>
      <c r="X277" s="31" t="str">
        <f aca="false">IF(B277="","",IF(OR(ISNA(MATCH($B277,Deductees!$A$5:$A$304,0)),ISNA(MATCH($C277,'Section Master'!$A$5:$A$29,0)),E277=""),1,0))</f>
        <v/>
      </c>
    </row>
    <row r="278" customFormat="false" ht="15" hidden="false" customHeight="true" outlineLevel="0" collapsed="false">
      <c r="A278" s="32"/>
      <c r="B278" s="17"/>
      <c r="C278" s="17"/>
      <c r="D278" s="17"/>
      <c r="E278" s="33"/>
      <c r="F278" s="32"/>
      <c r="G278" s="17"/>
      <c r="H278" s="24" t="str">
        <f aca="false">IF($B278="","",IFERROR(INDEX(Deductees!$B$5:$B$304,MATCH($B278,Deductees!$A$5:$A$304,0))&amp;"",""))</f>
        <v/>
      </c>
      <c r="I278" s="24" t="str">
        <f aca="false">IF($B278="","",IFERROR(INDEX(Deductees!$C$5:$C$304,MATCH($B278,Deductees!$A$5:$A$304,0)),"Not in master"))</f>
        <v/>
      </c>
      <c r="J278" s="24" t="str">
        <f aca="false">IF($B278="","",IFERROR(INDEX(Deductees!$D$5:$D$304,MATCH($B278,Deductees!$A$5:$A$304,0)),"-"))</f>
        <v/>
      </c>
      <c r="K278" s="24" t="str">
        <f aca="false">IF($C278="","",IFERROR(INDEX('Section Master'!$C$5:$C$29,MATCH($C278,'Section Master'!$A$5:$A$29,0))&amp;" / "&amp;INDEX('Section Master'!$D$5:$D$29,MATCH($C278,'Section Master'!$A$5:$A$29,0)),"Code not found"))</f>
        <v/>
      </c>
      <c r="L278" s="25" t="str">
        <f aca="false">IF(OR($B278="",$C278="",$E278=""),"",IFERROR(IF(I278&lt;&gt;"Valid",MAX(INDEX('Section Master'!$F$5:$F$29,MATCH($C278,'Section Master'!$A$5:$A$29,0)),INDEX('Section Master'!$G$5:$G$29,MATCH($C278,'Section Master'!$A$5:$A$29,0))),IF(J278="Individual/HUF",INDEX('Section Master'!$E$5:$E$29,MATCH($C278,'Section Master'!$A$5:$A$29,0)),INDEX('Section Master'!$F$5:$F$29,MATCH($C278,'Section Master'!$A$5:$A$29,0)))),0))</f>
        <v/>
      </c>
      <c r="M278" s="26" t="str">
        <f aca="false">IF(A278="","",IF(MONTH(A278)&gt;=4,YEAR(A278),YEAR(A278)-1))</f>
        <v/>
      </c>
      <c r="N278" s="21" t="str">
        <f aca="false">IF(A278="","","Q"&amp;CHOOSE(MONTH(A278),4,4,4,1,1,1,2,2,2,3,3,3))</f>
        <v/>
      </c>
      <c r="O278" s="27" t="str">
        <f aca="false">IF(OR($B278="",$C278="",$E278=""),"",SUMIFS($E$6:E278,$B$6:B278,B278,$C$6:C278,C278,$M$6:M278,M278))</f>
        <v/>
      </c>
      <c r="P278" s="27" t="str">
        <f aca="false">IF(OR($B278="",$C278="",$E278=""),"",SUMIFS($Q$6:Q277,$B$6:B277,B278,$C$6:C277,C278,$M$6:M277,M278))</f>
        <v/>
      </c>
      <c r="Q278" s="27" t="str">
        <f aca="false">IF(OR($B278="",$C278="",$E278=""),"",IFERROR(CHOOSE(MATCH(INDEX('Section Master'!$H$5:$H$29,MATCH($C278,'Section Master'!$A$5:$A$29,0)),{"Single+Aggregate","Aggregate","Per payment","Excess over","None"},0),IF(O278&gt;INDEX('Section Master'!$J$5:$J$29,MATCH($C278,'Section Master'!$A$5:$A$29,0)),O278-P278,IF(E278&gt;INDEX('Section Master'!$I$5:$I$29,MATCH($C278,'Section Master'!$A$5:$A$29,0)),E278,0)),IF(O278&gt;INDEX('Section Master'!$J$5:$J$29,MATCH($C278,'Section Master'!$A$5:$A$29,0)),O278-P278,0),IF(E278&gt;INDEX('Section Master'!$I$5:$I$29,MATCH($C278,'Section Master'!$A$5:$A$29,0)),E278,0),MAX(0,O278-INDEX('Section Master'!$J$5:$J$29,MATCH($C278,'Section Master'!$A$5:$A$29,0)))-P278,E278),0))</f>
        <v/>
      </c>
      <c r="R278" s="28" t="str">
        <f aca="false">IF(Q278="","",ROUND(Q278*L278,0))</f>
        <v/>
      </c>
      <c r="T278" s="29" t="str">
        <f aca="false">IF(A278="","",IF(MONTH(A278)=3,DATE(YEAR(A278),4,30),DATE(YEAR(A278),MONTH(A278)+1,7)))</f>
        <v/>
      </c>
      <c r="U278" s="26" t="str">
        <f aca="false">IF(OR(R278="",F278=""),"",IF(R278=0,0,IF(F278&gt;T278,(YEAR(F278)-YEAR(A278))*12+MONTH(F278)-MONTH(A278)+1,0)))</f>
        <v/>
      </c>
      <c r="V278" s="30" t="str">
        <f aca="false">IF(U278="","",ROUND(R278*Summary!$C$7*U278,0))</f>
        <v/>
      </c>
      <c r="W278" s="21" t="str">
        <f aca="false">IF(OR($B278="",$C278="",$E278=""),"",IF(R278=0,"No TDS yet",IF(F278="",IF(Summary!$C$6&gt;T278,"Overdue","Pending"),IF(F278&gt;T278,"Deposited late","Deposited"))))</f>
        <v/>
      </c>
      <c r="X278" s="31" t="str">
        <f aca="false">IF(B278="","",IF(OR(ISNA(MATCH($B278,Deductees!$A$5:$A$304,0)),ISNA(MATCH($C278,'Section Master'!$A$5:$A$29,0)),E278=""),1,0))</f>
        <v/>
      </c>
    </row>
    <row r="279" customFormat="false" ht="15" hidden="false" customHeight="true" outlineLevel="0" collapsed="false">
      <c r="A279" s="32"/>
      <c r="B279" s="17"/>
      <c r="C279" s="17"/>
      <c r="D279" s="17"/>
      <c r="E279" s="33"/>
      <c r="F279" s="32"/>
      <c r="G279" s="17"/>
      <c r="H279" s="24" t="str">
        <f aca="false">IF($B279="","",IFERROR(INDEX(Deductees!$B$5:$B$304,MATCH($B279,Deductees!$A$5:$A$304,0))&amp;"",""))</f>
        <v/>
      </c>
      <c r="I279" s="24" t="str">
        <f aca="false">IF($B279="","",IFERROR(INDEX(Deductees!$C$5:$C$304,MATCH($B279,Deductees!$A$5:$A$304,0)),"Not in master"))</f>
        <v/>
      </c>
      <c r="J279" s="24" t="str">
        <f aca="false">IF($B279="","",IFERROR(INDEX(Deductees!$D$5:$D$304,MATCH($B279,Deductees!$A$5:$A$304,0)),"-"))</f>
        <v/>
      </c>
      <c r="K279" s="24" t="str">
        <f aca="false">IF($C279="","",IFERROR(INDEX('Section Master'!$C$5:$C$29,MATCH($C279,'Section Master'!$A$5:$A$29,0))&amp;" / "&amp;INDEX('Section Master'!$D$5:$D$29,MATCH($C279,'Section Master'!$A$5:$A$29,0)),"Code not found"))</f>
        <v/>
      </c>
      <c r="L279" s="25" t="str">
        <f aca="false">IF(OR($B279="",$C279="",$E279=""),"",IFERROR(IF(I279&lt;&gt;"Valid",MAX(INDEX('Section Master'!$F$5:$F$29,MATCH($C279,'Section Master'!$A$5:$A$29,0)),INDEX('Section Master'!$G$5:$G$29,MATCH($C279,'Section Master'!$A$5:$A$29,0))),IF(J279="Individual/HUF",INDEX('Section Master'!$E$5:$E$29,MATCH($C279,'Section Master'!$A$5:$A$29,0)),INDEX('Section Master'!$F$5:$F$29,MATCH($C279,'Section Master'!$A$5:$A$29,0)))),0))</f>
        <v/>
      </c>
      <c r="M279" s="26" t="str">
        <f aca="false">IF(A279="","",IF(MONTH(A279)&gt;=4,YEAR(A279),YEAR(A279)-1))</f>
        <v/>
      </c>
      <c r="N279" s="21" t="str">
        <f aca="false">IF(A279="","","Q"&amp;CHOOSE(MONTH(A279),4,4,4,1,1,1,2,2,2,3,3,3))</f>
        <v/>
      </c>
      <c r="O279" s="27" t="str">
        <f aca="false">IF(OR($B279="",$C279="",$E279=""),"",SUMIFS($E$6:E279,$B$6:B279,B279,$C$6:C279,C279,$M$6:M279,M279))</f>
        <v/>
      </c>
      <c r="P279" s="27" t="str">
        <f aca="false">IF(OR($B279="",$C279="",$E279=""),"",SUMIFS($Q$6:Q278,$B$6:B278,B279,$C$6:C278,C279,$M$6:M278,M279))</f>
        <v/>
      </c>
      <c r="Q279" s="27" t="str">
        <f aca="false">IF(OR($B279="",$C279="",$E279=""),"",IFERROR(CHOOSE(MATCH(INDEX('Section Master'!$H$5:$H$29,MATCH($C279,'Section Master'!$A$5:$A$29,0)),{"Single+Aggregate","Aggregate","Per payment","Excess over","None"},0),IF(O279&gt;INDEX('Section Master'!$J$5:$J$29,MATCH($C279,'Section Master'!$A$5:$A$29,0)),O279-P279,IF(E279&gt;INDEX('Section Master'!$I$5:$I$29,MATCH($C279,'Section Master'!$A$5:$A$29,0)),E279,0)),IF(O279&gt;INDEX('Section Master'!$J$5:$J$29,MATCH($C279,'Section Master'!$A$5:$A$29,0)),O279-P279,0),IF(E279&gt;INDEX('Section Master'!$I$5:$I$29,MATCH($C279,'Section Master'!$A$5:$A$29,0)),E279,0),MAX(0,O279-INDEX('Section Master'!$J$5:$J$29,MATCH($C279,'Section Master'!$A$5:$A$29,0)))-P279,E279),0))</f>
        <v/>
      </c>
      <c r="R279" s="28" t="str">
        <f aca="false">IF(Q279="","",ROUND(Q279*L279,0))</f>
        <v/>
      </c>
      <c r="T279" s="29" t="str">
        <f aca="false">IF(A279="","",IF(MONTH(A279)=3,DATE(YEAR(A279),4,30),DATE(YEAR(A279),MONTH(A279)+1,7)))</f>
        <v/>
      </c>
      <c r="U279" s="26" t="str">
        <f aca="false">IF(OR(R279="",F279=""),"",IF(R279=0,0,IF(F279&gt;T279,(YEAR(F279)-YEAR(A279))*12+MONTH(F279)-MONTH(A279)+1,0)))</f>
        <v/>
      </c>
      <c r="V279" s="30" t="str">
        <f aca="false">IF(U279="","",ROUND(R279*Summary!$C$7*U279,0))</f>
        <v/>
      </c>
      <c r="W279" s="21" t="str">
        <f aca="false">IF(OR($B279="",$C279="",$E279=""),"",IF(R279=0,"No TDS yet",IF(F279="",IF(Summary!$C$6&gt;T279,"Overdue","Pending"),IF(F279&gt;T279,"Deposited late","Deposited"))))</f>
        <v/>
      </c>
      <c r="X279" s="31" t="str">
        <f aca="false">IF(B279="","",IF(OR(ISNA(MATCH($B279,Deductees!$A$5:$A$304,0)),ISNA(MATCH($C279,'Section Master'!$A$5:$A$29,0)),E279=""),1,0))</f>
        <v/>
      </c>
    </row>
    <row r="280" customFormat="false" ht="15" hidden="false" customHeight="true" outlineLevel="0" collapsed="false">
      <c r="A280" s="32"/>
      <c r="B280" s="17"/>
      <c r="C280" s="17"/>
      <c r="D280" s="17"/>
      <c r="E280" s="33"/>
      <c r="F280" s="32"/>
      <c r="G280" s="17"/>
      <c r="H280" s="24" t="str">
        <f aca="false">IF($B280="","",IFERROR(INDEX(Deductees!$B$5:$B$304,MATCH($B280,Deductees!$A$5:$A$304,0))&amp;"",""))</f>
        <v/>
      </c>
      <c r="I280" s="24" t="str">
        <f aca="false">IF($B280="","",IFERROR(INDEX(Deductees!$C$5:$C$304,MATCH($B280,Deductees!$A$5:$A$304,0)),"Not in master"))</f>
        <v/>
      </c>
      <c r="J280" s="24" t="str">
        <f aca="false">IF($B280="","",IFERROR(INDEX(Deductees!$D$5:$D$304,MATCH($B280,Deductees!$A$5:$A$304,0)),"-"))</f>
        <v/>
      </c>
      <c r="K280" s="24" t="str">
        <f aca="false">IF($C280="","",IFERROR(INDEX('Section Master'!$C$5:$C$29,MATCH($C280,'Section Master'!$A$5:$A$29,0))&amp;" / "&amp;INDEX('Section Master'!$D$5:$D$29,MATCH($C280,'Section Master'!$A$5:$A$29,0)),"Code not found"))</f>
        <v/>
      </c>
      <c r="L280" s="25" t="str">
        <f aca="false">IF(OR($B280="",$C280="",$E280=""),"",IFERROR(IF(I280&lt;&gt;"Valid",MAX(INDEX('Section Master'!$F$5:$F$29,MATCH($C280,'Section Master'!$A$5:$A$29,0)),INDEX('Section Master'!$G$5:$G$29,MATCH($C280,'Section Master'!$A$5:$A$29,0))),IF(J280="Individual/HUF",INDEX('Section Master'!$E$5:$E$29,MATCH($C280,'Section Master'!$A$5:$A$29,0)),INDEX('Section Master'!$F$5:$F$29,MATCH($C280,'Section Master'!$A$5:$A$29,0)))),0))</f>
        <v/>
      </c>
      <c r="M280" s="26" t="str">
        <f aca="false">IF(A280="","",IF(MONTH(A280)&gt;=4,YEAR(A280),YEAR(A280)-1))</f>
        <v/>
      </c>
      <c r="N280" s="21" t="str">
        <f aca="false">IF(A280="","","Q"&amp;CHOOSE(MONTH(A280),4,4,4,1,1,1,2,2,2,3,3,3))</f>
        <v/>
      </c>
      <c r="O280" s="27" t="str">
        <f aca="false">IF(OR($B280="",$C280="",$E280=""),"",SUMIFS($E$6:E280,$B$6:B280,B280,$C$6:C280,C280,$M$6:M280,M280))</f>
        <v/>
      </c>
      <c r="P280" s="27" t="str">
        <f aca="false">IF(OR($B280="",$C280="",$E280=""),"",SUMIFS($Q$6:Q279,$B$6:B279,B280,$C$6:C279,C280,$M$6:M279,M280))</f>
        <v/>
      </c>
      <c r="Q280" s="27" t="str">
        <f aca="false">IF(OR($B280="",$C280="",$E280=""),"",IFERROR(CHOOSE(MATCH(INDEX('Section Master'!$H$5:$H$29,MATCH($C280,'Section Master'!$A$5:$A$29,0)),{"Single+Aggregate","Aggregate","Per payment","Excess over","None"},0),IF(O280&gt;INDEX('Section Master'!$J$5:$J$29,MATCH($C280,'Section Master'!$A$5:$A$29,0)),O280-P280,IF(E280&gt;INDEX('Section Master'!$I$5:$I$29,MATCH($C280,'Section Master'!$A$5:$A$29,0)),E280,0)),IF(O280&gt;INDEX('Section Master'!$J$5:$J$29,MATCH($C280,'Section Master'!$A$5:$A$29,0)),O280-P280,0),IF(E280&gt;INDEX('Section Master'!$I$5:$I$29,MATCH($C280,'Section Master'!$A$5:$A$29,0)),E280,0),MAX(0,O280-INDEX('Section Master'!$J$5:$J$29,MATCH($C280,'Section Master'!$A$5:$A$29,0)))-P280,E280),0))</f>
        <v/>
      </c>
      <c r="R280" s="28" t="str">
        <f aca="false">IF(Q280="","",ROUND(Q280*L280,0))</f>
        <v/>
      </c>
      <c r="T280" s="29" t="str">
        <f aca="false">IF(A280="","",IF(MONTH(A280)=3,DATE(YEAR(A280),4,30),DATE(YEAR(A280),MONTH(A280)+1,7)))</f>
        <v/>
      </c>
      <c r="U280" s="26" t="str">
        <f aca="false">IF(OR(R280="",F280=""),"",IF(R280=0,0,IF(F280&gt;T280,(YEAR(F280)-YEAR(A280))*12+MONTH(F280)-MONTH(A280)+1,0)))</f>
        <v/>
      </c>
      <c r="V280" s="30" t="str">
        <f aca="false">IF(U280="","",ROUND(R280*Summary!$C$7*U280,0))</f>
        <v/>
      </c>
      <c r="W280" s="21" t="str">
        <f aca="false">IF(OR($B280="",$C280="",$E280=""),"",IF(R280=0,"No TDS yet",IF(F280="",IF(Summary!$C$6&gt;T280,"Overdue","Pending"),IF(F280&gt;T280,"Deposited late","Deposited"))))</f>
        <v/>
      </c>
      <c r="X280" s="31" t="str">
        <f aca="false">IF(B280="","",IF(OR(ISNA(MATCH($B280,Deductees!$A$5:$A$304,0)),ISNA(MATCH($C280,'Section Master'!$A$5:$A$29,0)),E280=""),1,0))</f>
        <v/>
      </c>
    </row>
    <row r="281" customFormat="false" ht="15" hidden="false" customHeight="true" outlineLevel="0" collapsed="false">
      <c r="A281" s="32"/>
      <c r="B281" s="17"/>
      <c r="C281" s="17"/>
      <c r="D281" s="17"/>
      <c r="E281" s="33"/>
      <c r="F281" s="32"/>
      <c r="G281" s="17"/>
      <c r="H281" s="24" t="str">
        <f aca="false">IF($B281="","",IFERROR(INDEX(Deductees!$B$5:$B$304,MATCH($B281,Deductees!$A$5:$A$304,0))&amp;"",""))</f>
        <v/>
      </c>
      <c r="I281" s="24" t="str">
        <f aca="false">IF($B281="","",IFERROR(INDEX(Deductees!$C$5:$C$304,MATCH($B281,Deductees!$A$5:$A$304,0)),"Not in master"))</f>
        <v/>
      </c>
      <c r="J281" s="24" t="str">
        <f aca="false">IF($B281="","",IFERROR(INDEX(Deductees!$D$5:$D$304,MATCH($B281,Deductees!$A$5:$A$304,0)),"-"))</f>
        <v/>
      </c>
      <c r="K281" s="24" t="str">
        <f aca="false">IF($C281="","",IFERROR(INDEX('Section Master'!$C$5:$C$29,MATCH($C281,'Section Master'!$A$5:$A$29,0))&amp;" / "&amp;INDEX('Section Master'!$D$5:$D$29,MATCH($C281,'Section Master'!$A$5:$A$29,0)),"Code not found"))</f>
        <v/>
      </c>
      <c r="L281" s="25" t="str">
        <f aca="false">IF(OR($B281="",$C281="",$E281=""),"",IFERROR(IF(I281&lt;&gt;"Valid",MAX(INDEX('Section Master'!$F$5:$F$29,MATCH($C281,'Section Master'!$A$5:$A$29,0)),INDEX('Section Master'!$G$5:$G$29,MATCH($C281,'Section Master'!$A$5:$A$29,0))),IF(J281="Individual/HUF",INDEX('Section Master'!$E$5:$E$29,MATCH($C281,'Section Master'!$A$5:$A$29,0)),INDEX('Section Master'!$F$5:$F$29,MATCH($C281,'Section Master'!$A$5:$A$29,0)))),0))</f>
        <v/>
      </c>
      <c r="M281" s="26" t="str">
        <f aca="false">IF(A281="","",IF(MONTH(A281)&gt;=4,YEAR(A281),YEAR(A281)-1))</f>
        <v/>
      </c>
      <c r="N281" s="21" t="str">
        <f aca="false">IF(A281="","","Q"&amp;CHOOSE(MONTH(A281),4,4,4,1,1,1,2,2,2,3,3,3))</f>
        <v/>
      </c>
      <c r="O281" s="27" t="str">
        <f aca="false">IF(OR($B281="",$C281="",$E281=""),"",SUMIFS($E$6:E281,$B$6:B281,B281,$C$6:C281,C281,$M$6:M281,M281))</f>
        <v/>
      </c>
      <c r="P281" s="27" t="str">
        <f aca="false">IF(OR($B281="",$C281="",$E281=""),"",SUMIFS($Q$6:Q280,$B$6:B280,B281,$C$6:C280,C281,$M$6:M280,M281))</f>
        <v/>
      </c>
      <c r="Q281" s="27" t="str">
        <f aca="false">IF(OR($B281="",$C281="",$E281=""),"",IFERROR(CHOOSE(MATCH(INDEX('Section Master'!$H$5:$H$29,MATCH($C281,'Section Master'!$A$5:$A$29,0)),{"Single+Aggregate","Aggregate","Per payment","Excess over","None"},0),IF(O281&gt;INDEX('Section Master'!$J$5:$J$29,MATCH($C281,'Section Master'!$A$5:$A$29,0)),O281-P281,IF(E281&gt;INDEX('Section Master'!$I$5:$I$29,MATCH($C281,'Section Master'!$A$5:$A$29,0)),E281,0)),IF(O281&gt;INDEX('Section Master'!$J$5:$J$29,MATCH($C281,'Section Master'!$A$5:$A$29,0)),O281-P281,0),IF(E281&gt;INDEX('Section Master'!$I$5:$I$29,MATCH($C281,'Section Master'!$A$5:$A$29,0)),E281,0),MAX(0,O281-INDEX('Section Master'!$J$5:$J$29,MATCH($C281,'Section Master'!$A$5:$A$29,0)))-P281,E281),0))</f>
        <v/>
      </c>
      <c r="R281" s="28" t="str">
        <f aca="false">IF(Q281="","",ROUND(Q281*L281,0))</f>
        <v/>
      </c>
      <c r="T281" s="29" t="str">
        <f aca="false">IF(A281="","",IF(MONTH(A281)=3,DATE(YEAR(A281),4,30),DATE(YEAR(A281),MONTH(A281)+1,7)))</f>
        <v/>
      </c>
      <c r="U281" s="26" t="str">
        <f aca="false">IF(OR(R281="",F281=""),"",IF(R281=0,0,IF(F281&gt;T281,(YEAR(F281)-YEAR(A281))*12+MONTH(F281)-MONTH(A281)+1,0)))</f>
        <v/>
      </c>
      <c r="V281" s="30" t="str">
        <f aca="false">IF(U281="","",ROUND(R281*Summary!$C$7*U281,0))</f>
        <v/>
      </c>
      <c r="W281" s="21" t="str">
        <f aca="false">IF(OR($B281="",$C281="",$E281=""),"",IF(R281=0,"No TDS yet",IF(F281="",IF(Summary!$C$6&gt;T281,"Overdue","Pending"),IF(F281&gt;T281,"Deposited late","Deposited"))))</f>
        <v/>
      </c>
      <c r="X281" s="31" t="str">
        <f aca="false">IF(B281="","",IF(OR(ISNA(MATCH($B281,Deductees!$A$5:$A$304,0)),ISNA(MATCH($C281,'Section Master'!$A$5:$A$29,0)),E281=""),1,0))</f>
        <v/>
      </c>
    </row>
    <row r="282" customFormat="false" ht="15" hidden="false" customHeight="true" outlineLevel="0" collapsed="false">
      <c r="A282" s="32"/>
      <c r="B282" s="17"/>
      <c r="C282" s="17"/>
      <c r="D282" s="17"/>
      <c r="E282" s="33"/>
      <c r="F282" s="32"/>
      <c r="G282" s="17"/>
      <c r="H282" s="24" t="str">
        <f aca="false">IF($B282="","",IFERROR(INDEX(Deductees!$B$5:$B$304,MATCH($B282,Deductees!$A$5:$A$304,0))&amp;"",""))</f>
        <v/>
      </c>
      <c r="I282" s="24" t="str">
        <f aca="false">IF($B282="","",IFERROR(INDEX(Deductees!$C$5:$C$304,MATCH($B282,Deductees!$A$5:$A$304,0)),"Not in master"))</f>
        <v/>
      </c>
      <c r="J282" s="24" t="str">
        <f aca="false">IF($B282="","",IFERROR(INDEX(Deductees!$D$5:$D$304,MATCH($B282,Deductees!$A$5:$A$304,0)),"-"))</f>
        <v/>
      </c>
      <c r="K282" s="24" t="str">
        <f aca="false">IF($C282="","",IFERROR(INDEX('Section Master'!$C$5:$C$29,MATCH($C282,'Section Master'!$A$5:$A$29,0))&amp;" / "&amp;INDEX('Section Master'!$D$5:$D$29,MATCH($C282,'Section Master'!$A$5:$A$29,0)),"Code not found"))</f>
        <v/>
      </c>
      <c r="L282" s="25" t="str">
        <f aca="false">IF(OR($B282="",$C282="",$E282=""),"",IFERROR(IF(I282&lt;&gt;"Valid",MAX(INDEX('Section Master'!$F$5:$F$29,MATCH($C282,'Section Master'!$A$5:$A$29,0)),INDEX('Section Master'!$G$5:$G$29,MATCH($C282,'Section Master'!$A$5:$A$29,0))),IF(J282="Individual/HUF",INDEX('Section Master'!$E$5:$E$29,MATCH($C282,'Section Master'!$A$5:$A$29,0)),INDEX('Section Master'!$F$5:$F$29,MATCH($C282,'Section Master'!$A$5:$A$29,0)))),0))</f>
        <v/>
      </c>
      <c r="M282" s="26" t="str">
        <f aca="false">IF(A282="","",IF(MONTH(A282)&gt;=4,YEAR(A282),YEAR(A282)-1))</f>
        <v/>
      </c>
      <c r="N282" s="21" t="str">
        <f aca="false">IF(A282="","","Q"&amp;CHOOSE(MONTH(A282),4,4,4,1,1,1,2,2,2,3,3,3))</f>
        <v/>
      </c>
      <c r="O282" s="27" t="str">
        <f aca="false">IF(OR($B282="",$C282="",$E282=""),"",SUMIFS($E$6:E282,$B$6:B282,B282,$C$6:C282,C282,$M$6:M282,M282))</f>
        <v/>
      </c>
      <c r="P282" s="27" t="str">
        <f aca="false">IF(OR($B282="",$C282="",$E282=""),"",SUMIFS($Q$6:Q281,$B$6:B281,B282,$C$6:C281,C282,$M$6:M281,M282))</f>
        <v/>
      </c>
      <c r="Q282" s="27" t="str">
        <f aca="false">IF(OR($B282="",$C282="",$E282=""),"",IFERROR(CHOOSE(MATCH(INDEX('Section Master'!$H$5:$H$29,MATCH($C282,'Section Master'!$A$5:$A$29,0)),{"Single+Aggregate","Aggregate","Per payment","Excess over","None"},0),IF(O282&gt;INDEX('Section Master'!$J$5:$J$29,MATCH($C282,'Section Master'!$A$5:$A$29,0)),O282-P282,IF(E282&gt;INDEX('Section Master'!$I$5:$I$29,MATCH($C282,'Section Master'!$A$5:$A$29,0)),E282,0)),IF(O282&gt;INDEX('Section Master'!$J$5:$J$29,MATCH($C282,'Section Master'!$A$5:$A$29,0)),O282-P282,0),IF(E282&gt;INDEX('Section Master'!$I$5:$I$29,MATCH($C282,'Section Master'!$A$5:$A$29,0)),E282,0),MAX(0,O282-INDEX('Section Master'!$J$5:$J$29,MATCH($C282,'Section Master'!$A$5:$A$29,0)))-P282,E282),0))</f>
        <v/>
      </c>
      <c r="R282" s="28" t="str">
        <f aca="false">IF(Q282="","",ROUND(Q282*L282,0))</f>
        <v/>
      </c>
      <c r="T282" s="29" t="str">
        <f aca="false">IF(A282="","",IF(MONTH(A282)=3,DATE(YEAR(A282),4,30),DATE(YEAR(A282),MONTH(A282)+1,7)))</f>
        <v/>
      </c>
      <c r="U282" s="26" t="str">
        <f aca="false">IF(OR(R282="",F282=""),"",IF(R282=0,0,IF(F282&gt;T282,(YEAR(F282)-YEAR(A282))*12+MONTH(F282)-MONTH(A282)+1,0)))</f>
        <v/>
      </c>
      <c r="V282" s="30" t="str">
        <f aca="false">IF(U282="","",ROUND(R282*Summary!$C$7*U282,0))</f>
        <v/>
      </c>
      <c r="W282" s="21" t="str">
        <f aca="false">IF(OR($B282="",$C282="",$E282=""),"",IF(R282=0,"No TDS yet",IF(F282="",IF(Summary!$C$6&gt;T282,"Overdue","Pending"),IF(F282&gt;T282,"Deposited late","Deposited"))))</f>
        <v/>
      </c>
      <c r="X282" s="31" t="str">
        <f aca="false">IF(B282="","",IF(OR(ISNA(MATCH($B282,Deductees!$A$5:$A$304,0)),ISNA(MATCH($C282,'Section Master'!$A$5:$A$29,0)),E282=""),1,0))</f>
        <v/>
      </c>
    </row>
    <row r="283" customFormat="false" ht="15" hidden="false" customHeight="true" outlineLevel="0" collapsed="false">
      <c r="A283" s="32"/>
      <c r="B283" s="17"/>
      <c r="C283" s="17"/>
      <c r="D283" s="17"/>
      <c r="E283" s="33"/>
      <c r="F283" s="32"/>
      <c r="G283" s="17"/>
      <c r="H283" s="24" t="str">
        <f aca="false">IF($B283="","",IFERROR(INDEX(Deductees!$B$5:$B$304,MATCH($B283,Deductees!$A$5:$A$304,0))&amp;"",""))</f>
        <v/>
      </c>
      <c r="I283" s="24" t="str">
        <f aca="false">IF($B283="","",IFERROR(INDEX(Deductees!$C$5:$C$304,MATCH($B283,Deductees!$A$5:$A$304,0)),"Not in master"))</f>
        <v/>
      </c>
      <c r="J283" s="24" t="str">
        <f aca="false">IF($B283="","",IFERROR(INDEX(Deductees!$D$5:$D$304,MATCH($B283,Deductees!$A$5:$A$304,0)),"-"))</f>
        <v/>
      </c>
      <c r="K283" s="24" t="str">
        <f aca="false">IF($C283="","",IFERROR(INDEX('Section Master'!$C$5:$C$29,MATCH($C283,'Section Master'!$A$5:$A$29,0))&amp;" / "&amp;INDEX('Section Master'!$D$5:$D$29,MATCH($C283,'Section Master'!$A$5:$A$29,0)),"Code not found"))</f>
        <v/>
      </c>
      <c r="L283" s="25" t="str">
        <f aca="false">IF(OR($B283="",$C283="",$E283=""),"",IFERROR(IF(I283&lt;&gt;"Valid",MAX(INDEX('Section Master'!$F$5:$F$29,MATCH($C283,'Section Master'!$A$5:$A$29,0)),INDEX('Section Master'!$G$5:$G$29,MATCH($C283,'Section Master'!$A$5:$A$29,0))),IF(J283="Individual/HUF",INDEX('Section Master'!$E$5:$E$29,MATCH($C283,'Section Master'!$A$5:$A$29,0)),INDEX('Section Master'!$F$5:$F$29,MATCH($C283,'Section Master'!$A$5:$A$29,0)))),0))</f>
        <v/>
      </c>
      <c r="M283" s="26" t="str">
        <f aca="false">IF(A283="","",IF(MONTH(A283)&gt;=4,YEAR(A283),YEAR(A283)-1))</f>
        <v/>
      </c>
      <c r="N283" s="21" t="str">
        <f aca="false">IF(A283="","","Q"&amp;CHOOSE(MONTH(A283),4,4,4,1,1,1,2,2,2,3,3,3))</f>
        <v/>
      </c>
      <c r="O283" s="27" t="str">
        <f aca="false">IF(OR($B283="",$C283="",$E283=""),"",SUMIFS($E$6:E283,$B$6:B283,B283,$C$6:C283,C283,$M$6:M283,M283))</f>
        <v/>
      </c>
      <c r="P283" s="27" t="str">
        <f aca="false">IF(OR($B283="",$C283="",$E283=""),"",SUMIFS($Q$6:Q282,$B$6:B282,B283,$C$6:C282,C283,$M$6:M282,M283))</f>
        <v/>
      </c>
      <c r="Q283" s="27" t="str">
        <f aca="false">IF(OR($B283="",$C283="",$E283=""),"",IFERROR(CHOOSE(MATCH(INDEX('Section Master'!$H$5:$H$29,MATCH($C283,'Section Master'!$A$5:$A$29,0)),{"Single+Aggregate","Aggregate","Per payment","Excess over","None"},0),IF(O283&gt;INDEX('Section Master'!$J$5:$J$29,MATCH($C283,'Section Master'!$A$5:$A$29,0)),O283-P283,IF(E283&gt;INDEX('Section Master'!$I$5:$I$29,MATCH($C283,'Section Master'!$A$5:$A$29,0)),E283,0)),IF(O283&gt;INDEX('Section Master'!$J$5:$J$29,MATCH($C283,'Section Master'!$A$5:$A$29,0)),O283-P283,0),IF(E283&gt;INDEX('Section Master'!$I$5:$I$29,MATCH($C283,'Section Master'!$A$5:$A$29,0)),E283,0),MAX(0,O283-INDEX('Section Master'!$J$5:$J$29,MATCH($C283,'Section Master'!$A$5:$A$29,0)))-P283,E283),0))</f>
        <v/>
      </c>
      <c r="R283" s="28" t="str">
        <f aca="false">IF(Q283="","",ROUND(Q283*L283,0))</f>
        <v/>
      </c>
      <c r="T283" s="29" t="str">
        <f aca="false">IF(A283="","",IF(MONTH(A283)=3,DATE(YEAR(A283),4,30),DATE(YEAR(A283),MONTH(A283)+1,7)))</f>
        <v/>
      </c>
      <c r="U283" s="26" t="str">
        <f aca="false">IF(OR(R283="",F283=""),"",IF(R283=0,0,IF(F283&gt;T283,(YEAR(F283)-YEAR(A283))*12+MONTH(F283)-MONTH(A283)+1,0)))</f>
        <v/>
      </c>
      <c r="V283" s="30" t="str">
        <f aca="false">IF(U283="","",ROUND(R283*Summary!$C$7*U283,0))</f>
        <v/>
      </c>
      <c r="W283" s="21" t="str">
        <f aca="false">IF(OR($B283="",$C283="",$E283=""),"",IF(R283=0,"No TDS yet",IF(F283="",IF(Summary!$C$6&gt;T283,"Overdue","Pending"),IF(F283&gt;T283,"Deposited late","Deposited"))))</f>
        <v/>
      </c>
      <c r="X283" s="31" t="str">
        <f aca="false">IF(B283="","",IF(OR(ISNA(MATCH($B283,Deductees!$A$5:$A$304,0)),ISNA(MATCH($C283,'Section Master'!$A$5:$A$29,0)),E283=""),1,0))</f>
        <v/>
      </c>
    </row>
    <row r="284" customFormat="false" ht="15" hidden="false" customHeight="true" outlineLevel="0" collapsed="false">
      <c r="A284" s="32"/>
      <c r="B284" s="17"/>
      <c r="C284" s="17"/>
      <c r="D284" s="17"/>
      <c r="E284" s="33"/>
      <c r="F284" s="32"/>
      <c r="G284" s="17"/>
      <c r="H284" s="24" t="str">
        <f aca="false">IF($B284="","",IFERROR(INDEX(Deductees!$B$5:$B$304,MATCH($B284,Deductees!$A$5:$A$304,0))&amp;"",""))</f>
        <v/>
      </c>
      <c r="I284" s="24" t="str">
        <f aca="false">IF($B284="","",IFERROR(INDEX(Deductees!$C$5:$C$304,MATCH($B284,Deductees!$A$5:$A$304,0)),"Not in master"))</f>
        <v/>
      </c>
      <c r="J284" s="24" t="str">
        <f aca="false">IF($B284="","",IFERROR(INDEX(Deductees!$D$5:$D$304,MATCH($B284,Deductees!$A$5:$A$304,0)),"-"))</f>
        <v/>
      </c>
      <c r="K284" s="24" t="str">
        <f aca="false">IF($C284="","",IFERROR(INDEX('Section Master'!$C$5:$C$29,MATCH($C284,'Section Master'!$A$5:$A$29,0))&amp;" / "&amp;INDEX('Section Master'!$D$5:$D$29,MATCH($C284,'Section Master'!$A$5:$A$29,0)),"Code not found"))</f>
        <v/>
      </c>
      <c r="L284" s="25" t="str">
        <f aca="false">IF(OR($B284="",$C284="",$E284=""),"",IFERROR(IF(I284&lt;&gt;"Valid",MAX(INDEX('Section Master'!$F$5:$F$29,MATCH($C284,'Section Master'!$A$5:$A$29,0)),INDEX('Section Master'!$G$5:$G$29,MATCH($C284,'Section Master'!$A$5:$A$29,0))),IF(J284="Individual/HUF",INDEX('Section Master'!$E$5:$E$29,MATCH($C284,'Section Master'!$A$5:$A$29,0)),INDEX('Section Master'!$F$5:$F$29,MATCH($C284,'Section Master'!$A$5:$A$29,0)))),0))</f>
        <v/>
      </c>
      <c r="M284" s="26" t="str">
        <f aca="false">IF(A284="","",IF(MONTH(A284)&gt;=4,YEAR(A284),YEAR(A284)-1))</f>
        <v/>
      </c>
      <c r="N284" s="21" t="str">
        <f aca="false">IF(A284="","","Q"&amp;CHOOSE(MONTH(A284),4,4,4,1,1,1,2,2,2,3,3,3))</f>
        <v/>
      </c>
      <c r="O284" s="27" t="str">
        <f aca="false">IF(OR($B284="",$C284="",$E284=""),"",SUMIFS($E$6:E284,$B$6:B284,B284,$C$6:C284,C284,$M$6:M284,M284))</f>
        <v/>
      </c>
      <c r="P284" s="27" t="str">
        <f aca="false">IF(OR($B284="",$C284="",$E284=""),"",SUMIFS($Q$6:Q283,$B$6:B283,B284,$C$6:C283,C284,$M$6:M283,M284))</f>
        <v/>
      </c>
      <c r="Q284" s="27" t="str">
        <f aca="false">IF(OR($B284="",$C284="",$E284=""),"",IFERROR(CHOOSE(MATCH(INDEX('Section Master'!$H$5:$H$29,MATCH($C284,'Section Master'!$A$5:$A$29,0)),{"Single+Aggregate","Aggregate","Per payment","Excess over","None"},0),IF(O284&gt;INDEX('Section Master'!$J$5:$J$29,MATCH($C284,'Section Master'!$A$5:$A$29,0)),O284-P284,IF(E284&gt;INDEX('Section Master'!$I$5:$I$29,MATCH($C284,'Section Master'!$A$5:$A$29,0)),E284,0)),IF(O284&gt;INDEX('Section Master'!$J$5:$J$29,MATCH($C284,'Section Master'!$A$5:$A$29,0)),O284-P284,0),IF(E284&gt;INDEX('Section Master'!$I$5:$I$29,MATCH($C284,'Section Master'!$A$5:$A$29,0)),E284,0),MAX(0,O284-INDEX('Section Master'!$J$5:$J$29,MATCH($C284,'Section Master'!$A$5:$A$29,0)))-P284,E284),0))</f>
        <v/>
      </c>
      <c r="R284" s="28" t="str">
        <f aca="false">IF(Q284="","",ROUND(Q284*L284,0))</f>
        <v/>
      </c>
      <c r="T284" s="29" t="str">
        <f aca="false">IF(A284="","",IF(MONTH(A284)=3,DATE(YEAR(A284),4,30),DATE(YEAR(A284),MONTH(A284)+1,7)))</f>
        <v/>
      </c>
      <c r="U284" s="26" t="str">
        <f aca="false">IF(OR(R284="",F284=""),"",IF(R284=0,0,IF(F284&gt;T284,(YEAR(F284)-YEAR(A284))*12+MONTH(F284)-MONTH(A284)+1,0)))</f>
        <v/>
      </c>
      <c r="V284" s="30" t="str">
        <f aca="false">IF(U284="","",ROUND(R284*Summary!$C$7*U284,0))</f>
        <v/>
      </c>
      <c r="W284" s="21" t="str">
        <f aca="false">IF(OR($B284="",$C284="",$E284=""),"",IF(R284=0,"No TDS yet",IF(F284="",IF(Summary!$C$6&gt;T284,"Overdue","Pending"),IF(F284&gt;T284,"Deposited late","Deposited"))))</f>
        <v/>
      </c>
      <c r="X284" s="31" t="str">
        <f aca="false">IF(B284="","",IF(OR(ISNA(MATCH($B284,Deductees!$A$5:$A$304,0)),ISNA(MATCH($C284,'Section Master'!$A$5:$A$29,0)),E284=""),1,0))</f>
        <v/>
      </c>
    </row>
    <row r="285" customFormat="false" ht="15" hidden="false" customHeight="true" outlineLevel="0" collapsed="false">
      <c r="A285" s="32"/>
      <c r="B285" s="17"/>
      <c r="C285" s="17"/>
      <c r="D285" s="17"/>
      <c r="E285" s="33"/>
      <c r="F285" s="32"/>
      <c r="G285" s="17"/>
      <c r="H285" s="24" t="str">
        <f aca="false">IF($B285="","",IFERROR(INDEX(Deductees!$B$5:$B$304,MATCH($B285,Deductees!$A$5:$A$304,0))&amp;"",""))</f>
        <v/>
      </c>
      <c r="I285" s="24" t="str">
        <f aca="false">IF($B285="","",IFERROR(INDEX(Deductees!$C$5:$C$304,MATCH($B285,Deductees!$A$5:$A$304,0)),"Not in master"))</f>
        <v/>
      </c>
      <c r="J285" s="24" t="str">
        <f aca="false">IF($B285="","",IFERROR(INDEX(Deductees!$D$5:$D$304,MATCH($B285,Deductees!$A$5:$A$304,0)),"-"))</f>
        <v/>
      </c>
      <c r="K285" s="24" t="str">
        <f aca="false">IF($C285="","",IFERROR(INDEX('Section Master'!$C$5:$C$29,MATCH($C285,'Section Master'!$A$5:$A$29,0))&amp;" / "&amp;INDEX('Section Master'!$D$5:$D$29,MATCH($C285,'Section Master'!$A$5:$A$29,0)),"Code not found"))</f>
        <v/>
      </c>
      <c r="L285" s="25" t="str">
        <f aca="false">IF(OR($B285="",$C285="",$E285=""),"",IFERROR(IF(I285&lt;&gt;"Valid",MAX(INDEX('Section Master'!$F$5:$F$29,MATCH($C285,'Section Master'!$A$5:$A$29,0)),INDEX('Section Master'!$G$5:$G$29,MATCH($C285,'Section Master'!$A$5:$A$29,0))),IF(J285="Individual/HUF",INDEX('Section Master'!$E$5:$E$29,MATCH($C285,'Section Master'!$A$5:$A$29,0)),INDEX('Section Master'!$F$5:$F$29,MATCH($C285,'Section Master'!$A$5:$A$29,0)))),0))</f>
        <v/>
      </c>
      <c r="M285" s="26" t="str">
        <f aca="false">IF(A285="","",IF(MONTH(A285)&gt;=4,YEAR(A285),YEAR(A285)-1))</f>
        <v/>
      </c>
      <c r="N285" s="21" t="str">
        <f aca="false">IF(A285="","","Q"&amp;CHOOSE(MONTH(A285),4,4,4,1,1,1,2,2,2,3,3,3))</f>
        <v/>
      </c>
      <c r="O285" s="27" t="str">
        <f aca="false">IF(OR($B285="",$C285="",$E285=""),"",SUMIFS($E$6:E285,$B$6:B285,B285,$C$6:C285,C285,$M$6:M285,M285))</f>
        <v/>
      </c>
      <c r="P285" s="27" t="str">
        <f aca="false">IF(OR($B285="",$C285="",$E285=""),"",SUMIFS($Q$6:Q284,$B$6:B284,B285,$C$6:C284,C285,$M$6:M284,M285))</f>
        <v/>
      </c>
      <c r="Q285" s="27" t="str">
        <f aca="false">IF(OR($B285="",$C285="",$E285=""),"",IFERROR(CHOOSE(MATCH(INDEX('Section Master'!$H$5:$H$29,MATCH($C285,'Section Master'!$A$5:$A$29,0)),{"Single+Aggregate","Aggregate","Per payment","Excess over","None"},0),IF(O285&gt;INDEX('Section Master'!$J$5:$J$29,MATCH($C285,'Section Master'!$A$5:$A$29,0)),O285-P285,IF(E285&gt;INDEX('Section Master'!$I$5:$I$29,MATCH($C285,'Section Master'!$A$5:$A$29,0)),E285,0)),IF(O285&gt;INDEX('Section Master'!$J$5:$J$29,MATCH($C285,'Section Master'!$A$5:$A$29,0)),O285-P285,0),IF(E285&gt;INDEX('Section Master'!$I$5:$I$29,MATCH($C285,'Section Master'!$A$5:$A$29,0)),E285,0),MAX(0,O285-INDEX('Section Master'!$J$5:$J$29,MATCH($C285,'Section Master'!$A$5:$A$29,0)))-P285,E285),0))</f>
        <v/>
      </c>
      <c r="R285" s="28" t="str">
        <f aca="false">IF(Q285="","",ROUND(Q285*L285,0))</f>
        <v/>
      </c>
      <c r="T285" s="29" t="str">
        <f aca="false">IF(A285="","",IF(MONTH(A285)=3,DATE(YEAR(A285),4,30),DATE(YEAR(A285),MONTH(A285)+1,7)))</f>
        <v/>
      </c>
      <c r="U285" s="26" t="str">
        <f aca="false">IF(OR(R285="",F285=""),"",IF(R285=0,0,IF(F285&gt;T285,(YEAR(F285)-YEAR(A285))*12+MONTH(F285)-MONTH(A285)+1,0)))</f>
        <v/>
      </c>
      <c r="V285" s="30" t="str">
        <f aca="false">IF(U285="","",ROUND(R285*Summary!$C$7*U285,0))</f>
        <v/>
      </c>
      <c r="W285" s="21" t="str">
        <f aca="false">IF(OR($B285="",$C285="",$E285=""),"",IF(R285=0,"No TDS yet",IF(F285="",IF(Summary!$C$6&gt;T285,"Overdue","Pending"),IF(F285&gt;T285,"Deposited late","Deposited"))))</f>
        <v/>
      </c>
      <c r="X285" s="31" t="str">
        <f aca="false">IF(B285="","",IF(OR(ISNA(MATCH($B285,Deductees!$A$5:$A$304,0)),ISNA(MATCH($C285,'Section Master'!$A$5:$A$29,0)),E285=""),1,0))</f>
        <v/>
      </c>
    </row>
    <row r="286" customFormat="false" ht="15" hidden="false" customHeight="true" outlineLevel="0" collapsed="false">
      <c r="A286" s="32"/>
      <c r="B286" s="17"/>
      <c r="C286" s="17"/>
      <c r="D286" s="17"/>
      <c r="E286" s="33"/>
      <c r="F286" s="32"/>
      <c r="G286" s="17"/>
      <c r="H286" s="24" t="str">
        <f aca="false">IF($B286="","",IFERROR(INDEX(Deductees!$B$5:$B$304,MATCH($B286,Deductees!$A$5:$A$304,0))&amp;"",""))</f>
        <v/>
      </c>
      <c r="I286" s="24" t="str">
        <f aca="false">IF($B286="","",IFERROR(INDEX(Deductees!$C$5:$C$304,MATCH($B286,Deductees!$A$5:$A$304,0)),"Not in master"))</f>
        <v/>
      </c>
      <c r="J286" s="24" t="str">
        <f aca="false">IF($B286="","",IFERROR(INDEX(Deductees!$D$5:$D$304,MATCH($B286,Deductees!$A$5:$A$304,0)),"-"))</f>
        <v/>
      </c>
      <c r="K286" s="24" t="str">
        <f aca="false">IF($C286="","",IFERROR(INDEX('Section Master'!$C$5:$C$29,MATCH($C286,'Section Master'!$A$5:$A$29,0))&amp;" / "&amp;INDEX('Section Master'!$D$5:$D$29,MATCH($C286,'Section Master'!$A$5:$A$29,0)),"Code not found"))</f>
        <v/>
      </c>
      <c r="L286" s="25" t="str">
        <f aca="false">IF(OR($B286="",$C286="",$E286=""),"",IFERROR(IF(I286&lt;&gt;"Valid",MAX(INDEX('Section Master'!$F$5:$F$29,MATCH($C286,'Section Master'!$A$5:$A$29,0)),INDEX('Section Master'!$G$5:$G$29,MATCH($C286,'Section Master'!$A$5:$A$29,0))),IF(J286="Individual/HUF",INDEX('Section Master'!$E$5:$E$29,MATCH($C286,'Section Master'!$A$5:$A$29,0)),INDEX('Section Master'!$F$5:$F$29,MATCH($C286,'Section Master'!$A$5:$A$29,0)))),0))</f>
        <v/>
      </c>
      <c r="M286" s="26" t="str">
        <f aca="false">IF(A286="","",IF(MONTH(A286)&gt;=4,YEAR(A286),YEAR(A286)-1))</f>
        <v/>
      </c>
      <c r="N286" s="21" t="str">
        <f aca="false">IF(A286="","","Q"&amp;CHOOSE(MONTH(A286),4,4,4,1,1,1,2,2,2,3,3,3))</f>
        <v/>
      </c>
      <c r="O286" s="27" t="str">
        <f aca="false">IF(OR($B286="",$C286="",$E286=""),"",SUMIFS($E$6:E286,$B$6:B286,B286,$C$6:C286,C286,$M$6:M286,M286))</f>
        <v/>
      </c>
      <c r="P286" s="27" t="str">
        <f aca="false">IF(OR($B286="",$C286="",$E286=""),"",SUMIFS($Q$6:Q285,$B$6:B285,B286,$C$6:C285,C286,$M$6:M285,M286))</f>
        <v/>
      </c>
      <c r="Q286" s="27" t="str">
        <f aca="false">IF(OR($B286="",$C286="",$E286=""),"",IFERROR(CHOOSE(MATCH(INDEX('Section Master'!$H$5:$H$29,MATCH($C286,'Section Master'!$A$5:$A$29,0)),{"Single+Aggregate","Aggregate","Per payment","Excess over","None"},0),IF(O286&gt;INDEX('Section Master'!$J$5:$J$29,MATCH($C286,'Section Master'!$A$5:$A$29,0)),O286-P286,IF(E286&gt;INDEX('Section Master'!$I$5:$I$29,MATCH($C286,'Section Master'!$A$5:$A$29,0)),E286,0)),IF(O286&gt;INDEX('Section Master'!$J$5:$J$29,MATCH($C286,'Section Master'!$A$5:$A$29,0)),O286-P286,0),IF(E286&gt;INDEX('Section Master'!$I$5:$I$29,MATCH($C286,'Section Master'!$A$5:$A$29,0)),E286,0),MAX(0,O286-INDEX('Section Master'!$J$5:$J$29,MATCH($C286,'Section Master'!$A$5:$A$29,0)))-P286,E286),0))</f>
        <v/>
      </c>
      <c r="R286" s="28" t="str">
        <f aca="false">IF(Q286="","",ROUND(Q286*L286,0))</f>
        <v/>
      </c>
      <c r="T286" s="29" t="str">
        <f aca="false">IF(A286="","",IF(MONTH(A286)=3,DATE(YEAR(A286),4,30),DATE(YEAR(A286),MONTH(A286)+1,7)))</f>
        <v/>
      </c>
      <c r="U286" s="26" t="str">
        <f aca="false">IF(OR(R286="",F286=""),"",IF(R286=0,0,IF(F286&gt;T286,(YEAR(F286)-YEAR(A286))*12+MONTH(F286)-MONTH(A286)+1,0)))</f>
        <v/>
      </c>
      <c r="V286" s="30" t="str">
        <f aca="false">IF(U286="","",ROUND(R286*Summary!$C$7*U286,0))</f>
        <v/>
      </c>
      <c r="W286" s="21" t="str">
        <f aca="false">IF(OR($B286="",$C286="",$E286=""),"",IF(R286=0,"No TDS yet",IF(F286="",IF(Summary!$C$6&gt;T286,"Overdue","Pending"),IF(F286&gt;T286,"Deposited late","Deposited"))))</f>
        <v/>
      </c>
      <c r="X286" s="31" t="str">
        <f aca="false">IF(B286="","",IF(OR(ISNA(MATCH($B286,Deductees!$A$5:$A$304,0)),ISNA(MATCH($C286,'Section Master'!$A$5:$A$29,0)),E286=""),1,0))</f>
        <v/>
      </c>
    </row>
    <row r="287" customFormat="false" ht="15" hidden="false" customHeight="true" outlineLevel="0" collapsed="false">
      <c r="A287" s="32"/>
      <c r="B287" s="17"/>
      <c r="C287" s="17"/>
      <c r="D287" s="17"/>
      <c r="E287" s="33"/>
      <c r="F287" s="32"/>
      <c r="G287" s="17"/>
      <c r="H287" s="24" t="str">
        <f aca="false">IF($B287="","",IFERROR(INDEX(Deductees!$B$5:$B$304,MATCH($B287,Deductees!$A$5:$A$304,0))&amp;"",""))</f>
        <v/>
      </c>
      <c r="I287" s="24" t="str">
        <f aca="false">IF($B287="","",IFERROR(INDEX(Deductees!$C$5:$C$304,MATCH($B287,Deductees!$A$5:$A$304,0)),"Not in master"))</f>
        <v/>
      </c>
      <c r="J287" s="24" t="str">
        <f aca="false">IF($B287="","",IFERROR(INDEX(Deductees!$D$5:$D$304,MATCH($B287,Deductees!$A$5:$A$304,0)),"-"))</f>
        <v/>
      </c>
      <c r="K287" s="24" t="str">
        <f aca="false">IF($C287="","",IFERROR(INDEX('Section Master'!$C$5:$C$29,MATCH($C287,'Section Master'!$A$5:$A$29,0))&amp;" / "&amp;INDEX('Section Master'!$D$5:$D$29,MATCH($C287,'Section Master'!$A$5:$A$29,0)),"Code not found"))</f>
        <v/>
      </c>
      <c r="L287" s="25" t="str">
        <f aca="false">IF(OR($B287="",$C287="",$E287=""),"",IFERROR(IF(I287&lt;&gt;"Valid",MAX(INDEX('Section Master'!$F$5:$F$29,MATCH($C287,'Section Master'!$A$5:$A$29,0)),INDEX('Section Master'!$G$5:$G$29,MATCH($C287,'Section Master'!$A$5:$A$29,0))),IF(J287="Individual/HUF",INDEX('Section Master'!$E$5:$E$29,MATCH($C287,'Section Master'!$A$5:$A$29,0)),INDEX('Section Master'!$F$5:$F$29,MATCH($C287,'Section Master'!$A$5:$A$29,0)))),0))</f>
        <v/>
      </c>
      <c r="M287" s="26" t="str">
        <f aca="false">IF(A287="","",IF(MONTH(A287)&gt;=4,YEAR(A287),YEAR(A287)-1))</f>
        <v/>
      </c>
      <c r="N287" s="21" t="str">
        <f aca="false">IF(A287="","","Q"&amp;CHOOSE(MONTH(A287),4,4,4,1,1,1,2,2,2,3,3,3))</f>
        <v/>
      </c>
      <c r="O287" s="27" t="str">
        <f aca="false">IF(OR($B287="",$C287="",$E287=""),"",SUMIFS($E$6:E287,$B$6:B287,B287,$C$6:C287,C287,$M$6:M287,M287))</f>
        <v/>
      </c>
      <c r="P287" s="27" t="str">
        <f aca="false">IF(OR($B287="",$C287="",$E287=""),"",SUMIFS($Q$6:Q286,$B$6:B286,B287,$C$6:C286,C287,$M$6:M286,M287))</f>
        <v/>
      </c>
      <c r="Q287" s="27" t="str">
        <f aca="false">IF(OR($B287="",$C287="",$E287=""),"",IFERROR(CHOOSE(MATCH(INDEX('Section Master'!$H$5:$H$29,MATCH($C287,'Section Master'!$A$5:$A$29,0)),{"Single+Aggregate","Aggregate","Per payment","Excess over","None"},0),IF(O287&gt;INDEX('Section Master'!$J$5:$J$29,MATCH($C287,'Section Master'!$A$5:$A$29,0)),O287-P287,IF(E287&gt;INDEX('Section Master'!$I$5:$I$29,MATCH($C287,'Section Master'!$A$5:$A$29,0)),E287,0)),IF(O287&gt;INDEX('Section Master'!$J$5:$J$29,MATCH($C287,'Section Master'!$A$5:$A$29,0)),O287-P287,0),IF(E287&gt;INDEX('Section Master'!$I$5:$I$29,MATCH($C287,'Section Master'!$A$5:$A$29,0)),E287,0),MAX(0,O287-INDEX('Section Master'!$J$5:$J$29,MATCH($C287,'Section Master'!$A$5:$A$29,0)))-P287,E287),0))</f>
        <v/>
      </c>
      <c r="R287" s="28" t="str">
        <f aca="false">IF(Q287="","",ROUND(Q287*L287,0))</f>
        <v/>
      </c>
      <c r="T287" s="29" t="str">
        <f aca="false">IF(A287="","",IF(MONTH(A287)=3,DATE(YEAR(A287),4,30),DATE(YEAR(A287),MONTH(A287)+1,7)))</f>
        <v/>
      </c>
      <c r="U287" s="26" t="str">
        <f aca="false">IF(OR(R287="",F287=""),"",IF(R287=0,0,IF(F287&gt;T287,(YEAR(F287)-YEAR(A287))*12+MONTH(F287)-MONTH(A287)+1,0)))</f>
        <v/>
      </c>
      <c r="V287" s="30" t="str">
        <f aca="false">IF(U287="","",ROUND(R287*Summary!$C$7*U287,0))</f>
        <v/>
      </c>
      <c r="W287" s="21" t="str">
        <f aca="false">IF(OR($B287="",$C287="",$E287=""),"",IF(R287=0,"No TDS yet",IF(F287="",IF(Summary!$C$6&gt;T287,"Overdue","Pending"),IF(F287&gt;T287,"Deposited late","Deposited"))))</f>
        <v/>
      </c>
      <c r="X287" s="31" t="str">
        <f aca="false">IF(B287="","",IF(OR(ISNA(MATCH($B287,Deductees!$A$5:$A$304,0)),ISNA(MATCH($C287,'Section Master'!$A$5:$A$29,0)),E287=""),1,0))</f>
        <v/>
      </c>
    </row>
    <row r="288" customFormat="false" ht="15" hidden="false" customHeight="true" outlineLevel="0" collapsed="false">
      <c r="A288" s="32"/>
      <c r="B288" s="17"/>
      <c r="C288" s="17"/>
      <c r="D288" s="17"/>
      <c r="E288" s="33"/>
      <c r="F288" s="32"/>
      <c r="G288" s="17"/>
      <c r="H288" s="24" t="str">
        <f aca="false">IF($B288="","",IFERROR(INDEX(Deductees!$B$5:$B$304,MATCH($B288,Deductees!$A$5:$A$304,0))&amp;"",""))</f>
        <v/>
      </c>
      <c r="I288" s="24" t="str">
        <f aca="false">IF($B288="","",IFERROR(INDEX(Deductees!$C$5:$C$304,MATCH($B288,Deductees!$A$5:$A$304,0)),"Not in master"))</f>
        <v/>
      </c>
      <c r="J288" s="24" t="str">
        <f aca="false">IF($B288="","",IFERROR(INDEX(Deductees!$D$5:$D$304,MATCH($B288,Deductees!$A$5:$A$304,0)),"-"))</f>
        <v/>
      </c>
      <c r="K288" s="24" t="str">
        <f aca="false">IF($C288="","",IFERROR(INDEX('Section Master'!$C$5:$C$29,MATCH($C288,'Section Master'!$A$5:$A$29,0))&amp;" / "&amp;INDEX('Section Master'!$D$5:$D$29,MATCH($C288,'Section Master'!$A$5:$A$29,0)),"Code not found"))</f>
        <v/>
      </c>
      <c r="L288" s="25" t="str">
        <f aca="false">IF(OR($B288="",$C288="",$E288=""),"",IFERROR(IF(I288&lt;&gt;"Valid",MAX(INDEX('Section Master'!$F$5:$F$29,MATCH($C288,'Section Master'!$A$5:$A$29,0)),INDEX('Section Master'!$G$5:$G$29,MATCH($C288,'Section Master'!$A$5:$A$29,0))),IF(J288="Individual/HUF",INDEX('Section Master'!$E$5:$E$29,MATCH($C288,'Section Master'!$A$5:$A$29,0)),INDEX('Section Master'!$F$5:$F$29,MATCH($C288,'Section Master'!$A$5:$A$29,0)))),0))</f>
        <v/>
      </c>
      <c r="M288" s="26" t="str">
        <f aca="false">IF(A288="","",IF(MONTH(A288)&gt;=4,YEAR(A288),YEAR(A288)-1))</f>
        <v/>
      </c>
      <c r="N288" s="21" t="str">
        <f aca="false">IF(A288="","","Q"&amp;CHOOSE(MONTH(A288),4,4,4,1,1,1,2,2,2,3,3,3))</f>
        <v/>
      </c>
      <c r="O288" s="27" t="str">
        <f aca="false">IF(OR($B288="",$C288="",$E288=""),"",SUMIFS($E$6:E288,$B$6:B288,B288,$C$6:C288,C288,$M$6:M288,M288))</f>
        <v/>
      </c>
      <c r="P288" s="27" t="str">
        <f aca="false">IF(OR($B288="",$C288="",$E288=""),"",SUMIFS($Q$6:Q287,$B$6:B287,B288,$C$6:C287,C288,$M$6:M287,M288))</f>
        <v/>
      </c>
      <c r="Q288" s="27" t="str">
        <f aca="false">IF(OR($B288="",$C288="",$E288=""),"",IFERROR(CHOOSE(MATCH(INDEX('Section Master'!$H$5:$H$29,MATCH($C288,'Section Master'!$A$5:$A$29,0)),{"Single+Aggregate","Aggregate","Per payment","Excess over","None"},0),IF(O288&gt;INDEX('Section Master'!$J$5:$J$29,MATCH($C288,'Section Master'!$A$5:$A$29,0)),O288-P288,IF(E288&gt;INDEX('Section Master'!$I$5:$I$29,MATCH($C288,'Section Master'!$A$5:$A$29,0)),E288,0)),IF(O288&gt;INDEX('Section Master'!$J$5:$J$29,MATCH($C288,'Section Master'!$A$5:$A$29,0)),O288-P288,0),IF(E288&gt;INDEX('Section Master'!$I$5:$I$29,MATCH($C288,'Section Master'!$A$5:$A$29,0)),E288,0),MAX(0,O288-INDEX('Section Master'!$J$5:$J$29,MATCH($C288,'Section Master'!$A$5:$A$29,0)))-P288,E288),0))</f>
        <v/>
      </c>
      <c r="R288" s="28" t="str">
        <f aca="false">IF(Q288="","",ROUND(Q288*L288,0))</f>
        <v/>
      </c>
      <c r="T288" s="29" t="str">
        <f aca="false">IF(A288="","",IF(MONTH(A288)=3,DATE(YEAR(A288),4,30),DATE(YEAR(A288),MONTH(A288)+1,7)))</f>
        <v/>
      </c>
      <c r="U288" s="26" t="str">
        <f aca="false">IF(OR(R288="",F288=""),"",IF(R288=0,0,IF(F288&gt;T288,(YEAR(F288)-YEAR(A288))*12+MONTH(F288)-MONTH(A288)+1,0)))</f>
        <v/>
      </c>
      <c r="V288" s="30" t="str">
        <f aca="false">IF(U288="","",ROUND(R288*Summary!$C$7*U288,0))</f>
        <v/>
      </c>
      <c r="W288" s="21" t="str">
        <f aca="false">IF(OR($B288="",$C288="",$E288=""),"",IF(R288=0,"No TDS yet",IF(F288="",IF(Summary!$C$6&gt;T288,"Overdue","Pending"),IF(F288&gt;T288,"Deposited late","Deposited"))))</f>
        <v/>
      </c>
      <c r="X288" s="31" t="str">
        <f aca="false">IF(B288="","",IF(OR(ISNA(MATCH($B288,Deductees!$A$5:$A$304,0)),ISNA(MATCH($C288,'Section Master'!$A$5:$A$29,0)),E288=""),1,0))</f>
        <v/>
      </c>
    </row>
    <row r="289" customFormat="false" ht="15" hidden="false" customHeight="true" outlineLevel="0" collapsed="false">
      <c r="A289" s="32"/>
      <c r="B289" s="17"/>
      <c r="C289" s="17"/>
      <c r="D289" s="17"/>
      <c r="E289" s="33"/>
      <c r="F289" s="32"/>
      <c r="G289" s="17"/>
      <c r="H289" s="24" t="str">
        <f aca="false">IF($B289="","",IFERROR(INDEX(Deductees!$B$5:$B$304,MATCH($B289,Deductees!$A$5:$A$304,0))&amp;"",""))</f>
        <v/>
      </c>
      <c r="I289" s="24" t="str">
        <f aca="false">IF($B289="","",IFERROR(INDEX(Deductees!$C$5:$C$304,MATCH($B289,Deductees!$A$5:$A$304,0)),"Not in master"))</f>
        <v/>
      </c>
      <c r="J289" s="24" t="str">
        <f aca="false">IF($B289="","",IFERROR(INDEX(Deductees!$D$5:$D$304,MATCH($B289,Deductees!$A$5:$A$304,0)),"-"))</f>
        <v/>
      </c>
      <c r="K289" s="24" t="str">
        <f aca="false">IF($C289="","",IFERROR(INDEX('Section Master'!$C$5:$C$29,MATCH($C289,'Section Master'!$A$5:$A$29,0))&amp;" / "&amp;INDEX('Section Master'!$D$5:$D$29,MATCH($C289,'Section Master'!$A$5:$A$29,0)),"Code not found"))</f>
        <v/>
      </c>
      <c r="L289" s="25" t="str">
        <f aca="false">IF(OR($B289="",$C289="",$E289=""),"",IFERROR(IF(I289&lt;&gt;"Valid",MAX(INDEX('Section Master'!$F$5:$F$29,MATCH($C289,'Section Master'!$A$5:$A$29,0)),INDEX('Section Master'!$G$5:$G$29,MATCH($C289,'Section Master'!$A$5:$A$29,0))),IF(J289="Individual/HUF",INDEX('Section Master'!$E$5:$E$29,MATCH($C289,'Section Master'!$A$5:$A$29,0)),INDEX('Section Master'!$F$5:$F$29,MATCH($C289,'Section Master'!$A$5:$A$29,0)))),0))</f>
        <v/>
      </c>
      <c r="M289" s="26" t="str">
        <f aca="false">IF(A289="","",IF(MONTH(A289)&gt;=4,YEAR(A289),YEAR(A289)-1))</f>
        <v/>
      </c>
      <c r="N289" s="21" t="str">
        <f aca="false">IF(A289="","","Q"&amp;CHOOSE(MONTH(A289),4,4,4,1,1,1,2,2,2,3,3,3))</f>
        <v/>
      </c>
      <c r="O289" s="27" t="str">
        <f aca="false">IF(OR($B289="",$C289="",$E289=""),"",SUMIFS($E$6:E289,$B$6:B289,B289,$C$6:C289,C289,$M$6:M289,M289))</f>
        <v/>
      </c>
      <c r="P289" s="27" t="str">
        <f aca="false">IF(OR($B289="",$C289="",$E289=""),"",SUMIFS($Q$6:Q288,$B$6:B288,B289,$C$6:C288,C289,$M$6:M288,M289))</f>
        <v/>
      </c>
      <c r="Q289" s="27" t="str">
        <f aca="false">IF(OR($B289="",$C289="",$E289=""),"",IFERROR(CHOOSE(MATCH(INDEX('Section Master'!$H$5:$H$29,MATCH($C289,'Section Master'!$A$5:$A$29,0)),{"Single+Aggregate","Aggregate","Per payment","Excess over","None"},0),IF(O289&gt;INDEX('Section Master'!$J$5:$J$29,MATCH($C289,'Section Master'!$A$5:$A$29,0)),O289-P289,IF(E289&gt;INDEX('Section Master'!$I$5:$I$29,MATCH($C289,'Section Master'!$A$5:$A$29,0)),E289,0)),IF(O289&gt;INDEX('Section Master'!$J$5:$J$29,MATCH($C289,'Section Master'!$A$5:$A$29,0)),O289-P289,0),IF(E289&gt;INDEX('Section Master'!$I$5:$I$29,MATCH($C289,'Section Master'!$A$5:$A$29,0)),E289,0),MAX(0,O289-INDEX('Section Master'!$J$5:$J$29,MATCH($C289,'Section Master'!$A$5:$A$29,0)))-P289,E289),0))</f>
        <v/>
      </c>
      <c r="R289" s="28" t="str">
        <f aca="false">IF(Q289="","",ROUND(Q289*L289,0))</f>
        <v/>
      </c>
      <c r="T289" s="29" t="str">
        <f aca="false">IF(A289="","",IF(MONTH(A289)=3,DATE(YEAR(A289),4,30),DATE(YEAR(A289),MONTH(A289)+1,7)))</f>
        <v/>
      </c>
      <c r="U289" s="26" t="str">
        <f aca="false">IF(OR(R289="",F289=""),"",IF(R289=0,0,IF(F289&gt;T289,(YEAR(F289)-YEAR(A289))*12+MONTH(F289)-MONTH(A289)+1,0)))</f>
        <v/>
      </c>
      <c r="V289" s="30" t="str">
        <f aca="false">IF(U289="","",ROUND(R289*Summary!$C$7*U289,0))</f>
        <v/>
      </c>
      <c r="W289" s="21" t="str">
        <f aca="false">IF(OR($B289="",$C289="",$E289=""),"",IF(R289=0,"No TDS yet",IF(F289="",IF(Summary!$C$6&gt;T289,"Overdue","Pending"),IF(F289&gt;T289,"Deposited late","Deposited"))))</f>
        <v/>
      </c>
      <c r="X289" s="31" t="str">
        <f aca="false">IF(B289="","",IF(OR(ISNA(MATCH($B289,Deductees!$A$5:$A$304,0)),ISNA(MATCH($C289,'Section Master'!$A$5:$A$29,0)),E289=""),1,0))</f>
        <v/>
      </c>
    </row>
    <row r="290" customFormat="false" ht="15" hidden="false" customHeight="true" outlineLevel="0" collapsed="false">
      <c r="A290" s="32"/>
      <c r="B290" s="17"/>
      <c r="C290" s="17"/>
      <c r="D290" s="17"/>
      <c r="E290" s="33"/>
      <c r="F290" s="32"/>
      <c r="G290" s="17"/>
      <c r="H290" s="24" t="str">
        <f aca="false">IF($B290="","",IFERROR(INDEX(Deductees!$B$5:$B$304,MATCH($B290,Deductees!$A$5:$A$304,0))&amp;"",""))</f>
        <v/>
      </c>
      <c r="I290" s="24" t="str">
        <f aca="false">IF($B290="","",IFERROR(INDEX(Deductees!$C$5:$C$304,MATCH($B290,Deductees!$A$5:$A$304,0)),"Not in master"))</f>
        <v/>
      </c>
      <c r="J290" s="24" t="str">
        <f aca="false">IF($B290="","",IFERROR(INDEX(Deductees!$D$5:$D$304,MATCH($B290,Deductees!$A$5:$A$304,0)),"-"))</f>
        <v/>
      </c>
      <c r="K290" s="24" t="str">
        <f aca="false">IF($C290="","",IFERROR(INDEX('Section Master'!$C$5:$C$29,MATCH($C290,'Section Master'!$A$5:$A$29,0))&amp;" / "&amp;INDEX('Section Master'!$D$5:$D$29,MATCH($C290,'Section Master'!$A$5:$A$29,0)),"Code not found"))</f>
        <v/>
      </c>
      <c r="L290" s="25" t="str">
        <f aca="false">IF(OR($B290="",$C290="",$E290=""),"",IFERROR(IF(I290&lt;&gt;"Valid",MAX(INDEX('Section Master'!$F$5:$F$29,MATCH($C290,'Section Master'!$A$5:$A$29,0)),INDEX('Section Master'!$G$5:$G$29,MATCH($C290,'Section Master'!$A$5:$A$29,0))),IF(J290="Individual/HUF",INDEX('Section Master'!$E$5:$E$29,MATCH($C290,'Section Master'!$A$5:$A$29,0)),INDEX('Section Master'!$F$5:$F$29,MATCH($C290,'Section Master'!$A$5:$A$29,0)))),0))</f>
        <v/>
      </c>
      <c r="M290" s="26" t="str">
        <f aca="false">IF(A290="","",IF(MONTH(A290)&gt;=4,YEAR(A290),YEAR(A290)-1))</f>
        <v/>
      </c>
      <c r="N290" s="21" t="str">
        <f aca="false">IF(A290="","","Q"&amp;CHOOSE(MONTH(A290),4,4,4,1,1,1,2,2,2,3,3,3))</f>
        <v/>
      </c>
      <c r="O290" s="27" t="str">
        <f aca="false">IF(OR($B290="",$C290="",$E290=""),"",SUMIFS($E$6:E290,$B$6:B290,B290,$C$6:C290,C290,$M$6:M290,M290))</f>
        <v/>
      </c>
      <c r="P290" s="27" t="str">
        <f aca="false">IF(OR($B290="",$C290="",$E290=""),"",SUMIFS($Q$6:Q289,$B$6:B289,B290,$C$6:C289,C290,$M$6:M289,M290))</f>
        <v/>
      </c>
      <c r="Q290" s="27" t="str">
        <f aca="false">IF(OR($B290="",$C290="",$E290=""),"",IFERROR(CHOOSE(MATCH(INDEX('Section Master'!$H$5:$H$29,MATCH($C290,'Section Master'!$A$5:$A$29,0)),{"Single+Aggregate","Aggregate","Per payment","Excess over","None"},0),IF(O290&gt;INDEX('Section Master'!$J$5:$J$29,MATCH($C290,'Section Master'!$A$5:$A$29,0)),O290-P290,IF(E290&gt;INDEX('Section Master'!$I$5:$I$29,MATCH($C290,'Section Master'!$A$5:$A$29,0)),E290,0)),IF(O290&gt;INDEX('Section Master'!$J$5:$J$29,MATCH($C290,'Section Master'!$A$5:$A$29,0)),O290-P290,0),IF(E290&gt;INDEX('Section Master'!$I$5:$I$29,MATCH($C290,'Section Master'!$A$5:$A$29,0)),E290,0),MAX(0,O290-INDEX('Section Master'!$J$5:$J$29,MATCH($C290,'Section Master'!$A$5:$A$29,0)))-P290,E290),0))</f>
        <v/>
      </c>
      <c r="R290" s="28" t="str">
        <f aca="false">IF(Q290="","",ROUND(Q290*L290,0))</f>
        <v/>
      </c>
      <c r="T290" s="29" t="str">
        <f aca="false">IF(A290="","",IF(MONTH(A290)=3,DATE(YEAR(A290),4,30),DATE(YEAR(A290),MONTH(A290)+1,7)))</f>
        <v/>
      </c>
      <c r="U290" s="26" t="str">
        <f aca="false">IF(OR(R290="",F290=""),"",IF(R290=0,0,IF(F290&gt;T290,(YEAR(F290)-YEAR(A290))*12+MONTH(F290)-MONTH(A290)+1,0)))</f>
        <v/>
      </c>
      <c r="V290" s="30" t="str">
        <f aca="false">IF(U290="","",ROUND(R290*Summary!$C$7*U290,0))</f>
        <v/>
      </c>
      <c r="W290" s="21" t="str">
        <f aca="false">IF(OR($B290="",$C290="",$E290=""),"",IF(R290=0,"No TDS yet",IF(F290="",IF(Summary!$C$6&gt;T290,"Overdue","Pending"),IF(F290&gt;T290,"Deposited late","Deposited"))))</f>
        <v/>
      </c>
      <c r="X290" s="31" t="str">
        <f aca="false">IF(B290="","",IF(OR(ISNA(MATCH($B290,Deductees!$A$5:$A$304,0)),ISNA(MATCH($C290,'Section Master'!$A$5:$A$29,0)),E290=""),1,0))</f>
        <v/>
      </c>
    </row>
    <row r="291" customFormat="false" ht="15" hidden="false" customHeight="true" outlineLevel="0" collapsed="false">
      <c r="A291" s="32"/>
      <c r="B291" s="17"/>
      <c r="C291" s="17"/>
      <c r="D291" s="17"/>
      <c r="E291" s="33"/>
      <c r="F291" s="32"/>
      <c r="G291" s="17"/>
      <c r="H291" s="24" t="str">
        <f aca="false">IF($B291="","",IFERROR(INDEX(Deductees!$B$5:$B$304,MATCH($B291,Deductees!$A$5:$A$304,0))&amp;"",""))</f>
        <v/>
      </c>
      <c r="I291" s="24" t="str">
        <f aca="false">IF($B291="","",IFERROR(INDEX(Deductees!$C$5:$C$304,MATCH($B291,Deductees!$A$5:$A$304,0)),"Not in master"))</f>
        <v/>
      </c>
      <c r="J291" s="24" t="str">
        <f aca="false">IF($B291="","",IFERROR(INDEX(Deductees!$D$5:$D$304,MATCH($B291,Deductees!$A$5:$A$304,0)),"-"))</f>
        <v/>
      </c>
      <c r="K291" s="24" t="str">
        <f aca="false">IF($C291="","",IFERROR(INDEX('Section Master'!$C$5:$C$29,MATCH($C291,'Section Master'!$A$5:$A$29,0))&amp;" / "&amp;INDEX('Section Master'!$D$5:$D$29,MATCH($C291,'Section Master'!$A$5:$A$29,0)),"Code not found"))</f>
        <v/>
      </c>
      <c r="L291" s="25" t="str">
        <f aca="false">IF(OR($B291="",$C291="",$E291=""),"",IFERROR(IF(I291&lt;&gt;"Valid",MAX(INDEX('Section Master'!$F$5:$F$29,MATCH($C291,'Section Master'!$A$5:$A$29,0)),INDEX('Section Master'!$G$5:$G$29,MATCH($C291,'Section Master'!$A$5:$A$29,0))),IF(J291="Individual/HUF",INDEX('Section Master'!$E$5:$E$29,MATCH($C291,'Section Master'!$A$5:$A$29,0)),INDEX('Section Master'!$F$5:$F$29,MATCH($C291,'Section Master'!$A$5:$A$29,0)))),0))</f>
        <v/>
      </c>
      <c r="M291" s="26" t="str">
        <f aca="false">IF(A291="","",IF(MONTH(A291)&gt;=4,YEAR(A291),YEAR(A291)-1))</f>
        <v/>
      </c>
      <c r="N291" s="21" t="str">
        <f aca="false">IF(A291="","","Q"&amp;CHOOSE(MONTH(A291),4,4,4,1,1,1,2,2,2,3,3,3))</f>
        <v/>
      </c>
      <c r="O291" s="27" t="str">
        <f aca="false">IF(OR($B291="",$C291="",$E291=""),"",SUMIFS($E$6:E291,$B$6:B291,B291,$C$6:C291,C291,$M$6:M291,M291))</f>
        <v/>
      </c>
      <c r="P291" s="27" t="str">
        <f aca="false">IF(OR($B291="",$C291="",$E291=""),"",SUMIFS($Q$6:Q290,$B$6:B290,B291,$C$6:C290,C291,$M$6:M290,M291))</f>
        <v/>
      </c>
      <c r="Q291" s="27" t="str">
        <f aca="false">IF(OR($B291="",$C291="",$E291=""),"",IFERROR(CHOOSE(MATCH(INDEX('Section Master'!$H$5:$H$29,MATCH($C291,'Section Master'!$A$5:$A$29,0)),{"Single+Aggregate","Aggregate","Per payment","Excess over","None"},0),IF(O291&gt;INDEX('Section Master'!$J$5:$J$29,MATCH($C291,'Section Master'!$A$5:$A$29,0)),O291-P291,IF(E291&gt;INDEX('Section Master'!$I$5:$I$29,MATCH($C291,'Section Master'!$A$5:$A$29,0)),E291,0)),IF(O291&gt;INDEX('Section Master'!$J$5:$J$29,MATCH($C291,'Section Master'!$A$5:$A$29,0)),O291-P291,0),IF(E291&gt;INDEX('Section Master'!$I$5:$I$29,MATCH($C291,'Section Master'!$A$5:$A$29,0)),E291,0),MAX(0,O291-INDEX('Section Master'!$J$5:$J$29,MATCH($C291,'Section Master'!$A$5:$A$29,0)))-P291,E291),0))</f>
        <v/>
      </c>
      <c r="R291" s="28" t="str">
        <f aca="false">IF(Q291="","",ROUND(Q291*L291,0))</f>
        <v/>
      </c>
      <c r="T291" s="29" t="str">
        <f aca="false">IF(A291="","",IF(MONTH(A291)=3,DATE(YEAR(A291),4,30),DATE(YEAR(A291),MONTH(A291)+1,7)))</f>
        <v/>
      </c>
      <c r="U291" s="26" t="str">
        <f aca="false">IF(OR(R291="",F291=""),"",IF(R291=0,0,IF(F291&gt;T291,(YEAR(F291)-YEAR(A291))*12+MONTH(F291)-MONTH(A291)+1,0)))</f>
        <v/>
      </c>
      <c r="V291" s="30" t="str">
        <f aca="false">IF(U291="","",ROUND(R291*Summary!$C$7*U291,0))</f>
        <v/>
      </c>
      <c r="W291" s="21" t="str">
        <f aca="false">IF(OR($B291="",$C291="",$E291=""),"",IF(R291=0,"No TDS yet",IF(F291="",IF(Summary!$C$6&gt;T291,"Overdue","Pending"),IF(F291&gt;T291,"Deposited late","Deposited"))))</f>
        <v/>
      </c>
      <c r="X291" s="31" t="str">
        <f aca="false">IF(B291="","",IF(OR(ISNA(MATCH($B291,Deductees!$A$5:$A$304,0)),ISNA(MATCH($C291,'Section Master'!$A$5:$A$29,0)),E291=""),1,0))</f>
        <v/>
      </c>
    </row>
    <row r="292" customFormat="false" ht="15" hidden="false" customHeight="true" outlineLevel="0" collapsed="false">
      <c r="A292" s="32"/>
      <c r="B292" s="17"/>
      <c r="C292" s="17"/>
      <c r="D292" s="17"/>
      <c r="E292" s="33"/>
      <c r="F292" s="32"/>
      <c r="G292" s="17"/>
      <c r="H292" s="24" t="str">
        <f aca="false">IF($B292="","",IFERROR(INDEX(Deductees!$B$5:$B$304,MATCH($B292,Deductees!$A$5:$A$304,0))&amp;"",""))</f>
        <v/>
      </c>
      <c r="I292" s="24" t="str">
        <f aca="false">IF($B292="","",IFERROR(INDEX(Deductees!$C$5:$C$304,MATCH($B292,Deductees!$A$5:$A$304,0)),"Not in master"))</f>
        <v/>
      </c>
      <c r="J292" s="24" t="str">
        <f aca="false">IF($B292="","",IFERROR(INDEX(Deductees!$D$5:$D$304,MATCH($B292,Deductees!$A$5:$A$304,0)),"-"))</f>
        <v/>
      </c>
      <c r="K292" s="24" t="str">
        <f aca="false">IF($C292="","",IFERROR(INDEX('Section Master'!$C$5:$C$29,MATCH($C292,'Section Master'!$A$5:$A$29,0))&amp;" / "&amp;INDEX('Section Master'!$D$5:$D$29,MATCH($C292,'Section Master'!$A$5:$A$29,0)),"Code not found"))</f>
        <v/>
      </c>
      <c r="L292" s="25" t="str">
        <f aca="false">IF(OR($B292="",$C292="",$E292=""),"",IFERROR(IF(I292&lt;&gt;"Valid",MAX(INDEX('Section Master'!$F$5:$F$29,MATCH($C292,'Section Master'!$A$5:$A$29,0)),INDEX('Section Master'!$G$5:$G$29,MATCH($C292,'Section Master'!$A$5:$A$29,0))),IF(J292="Individual/HUF",INDEX('Section Master'!$E$5:$E$29,MATCH($C292,'Section Master'!$A$5:$A$29,0)),INDEX('Section Master'!$F$5:$F$29,MATCH($C292,'Section Master'!$A$5:$A$29,0)))),0))</f>
        <v/>
      </c>
      <c r="M292" s="26" t="str">
        <f aca="false">IF(A292="","",IF(MONTH(A292)&gt;=4,YEAR(A292),YEAR(A292)-1))</f>
        <v/>
      </c>
      <c r="N292" s="21" t="str">
        <f aca="false">IF(A292="","","Q"&amp;CHOOSE(MONTH(A292),4,4,4,1,1,1,2,2,2,3,3,3))</f>
        <v/>
      </c>
      <c r="O292" s="27" t="str">
        <f aca="false">IF(OR($B292="",$C292="",$E292=""),"",SUMIFS($E$6:E292,$B$6:B292,B292,$C$6:C292,C292,$M$6:M292,M292))</f>
        <v/>
      </c>
      <c r="P292" s="27" t="str">
        <f aca="false">IF(OR($B292="",$C292="",$E292=""),"",SUMIFS($Q$6:Q291,$B$6:B291,B292,$C$6:C291,C292,$M$6:M291,M292))</f>
        <v/>
      </c>
      <c r="Q292" s="27" t="str">
        <f aca="false">IF(OR($B292="",$C292="",$E292=""),"",IFERROR(CHOOSE(MATCH(INDEX('Section Master'!$H$5:$H$29,MATCH($C292,'Section Master'!$A$5:$A$29,0)),{"Single+Aggregate","Aggregate","Per payment","Excess over","None"},0),IF(O292&gt;INDEX('Section Master'!$J$5:$J$29,MATCH($C292,'Section Master'!$A$5:$A$29,0)),O292-P292,IF(E292&gt;INDEX('Section Master'!$I$5:$I$29,MATCH($C292,'Section Master'!$A$5:$A$29,0)),E292,0)),IF(O292&gt;INDEX('Section Master'!$J$5:$J$29,MATCH($C292,'Section Master'!$A$5:$A$29,0)),O292-P292,0),IF(E292&gt;INDEX('Section Master'!$I$5:$I$29,MATCH($C292,'Section Master'!$A$5:$A$29,0)),E292,0),MAX(0,O292-INDEX('Section Master'!$J$5:$J$29,MATCH($C292,'Section Master'!$A$5:$A$29,0)))-P292,E292),0))</f>
        <v/>
      </c>
      <c r="R292" s="28" t="str">
        <f aca="false">IF(Q292="","",ROUND(Q292*L292,0))</f>
        <v/>
      </c>
      <c r="T292" s="29" t="str">
        <f aca="false">IF(A292="","",IF(MONTH(A292)=3,DATE(YEAR(A292),4,30),DATE(YEAR(A292),MONTH(A292)+1,7)))</f>
        <v/>
      </c>
      <c r="U292" s="26" t="str">
        <f aca="false">IF(OR(R292="",F292=""),"",IF(R292=0,0,IF(F292&gt;T292,(YEAR(F292)-YEAR(A292))*12+MONTH(F292)-MONTH(A292)+1,0)))</f>
        <v/>
      </c>
      <c r="V292" s="30" t="str">
        <f aca="false">IF(U292="","",ROUND(R292*Summary!$C$7*U292,0))</f>
        <v/>
      </c>
      <c r="W292" s="21" t="str">
        <f aca="false">IF(OR($B292="",$C292="",$E292=""),"",IF(R292=0,"No TDS yet",IF(F292="",IF(Summary!$C$6&gt;T292,"Overdue","Pending"),IF(F292&gt;T292,"Deposited late","Deposited"))))</f>
        <v/>
      </c>
      <c r="X292" s="31" t="str">
        <f aca="false">IF(B292="","",IF(OR(ISNA(MATCH($B292,Deductees!$A$5:$A$304,0)),ISNA(MATCH($C292,'Section Master'!$A$5:$A$29,0)),E292=""),1,0))</f>
        <v/>
      </c>
    </row>
    <row r="293" customFormat="false" ht="15" hidden="false" customHeight="true" outlineLevel="0" collapsed="false">
      <c r="A293" s="32"/>
      <c r="B293" s="17"/>
      <c r="C293" s="17"/>
      <c r="D293" s="17"/>
      <c r="E293" s="33"/>
      <c r="F293" s="32"/>
      <c r="G293" s="17"/>
      <c r="H293" s="24" t="str">
        <f aca="false">IF($B293="","",IFERROR(INDEX(Deductees!$B$5:$B$304,MATCH($B293,Deductees!$A$5:$A$304,0))&amp;"",""))</f>
        <v/>
      </c>
      <c r="I293" s="24" t="str">
        <f aca="false">IF($B293="","",IFERROR(INDEX(Deductees!$C$5:$C$304,MATCH($B293,Deductees!$A$5:$A$304,0)),"Not in master"))</f>
        <v/>
      </c>
      <c r="J293" s="24" t="str">
        <f aca="false">IF($B293="","",IFERROR(INDEX(Deductees!$D$5:$D$304,MATCH($B293,Deductees!$A$5:$A$304,0)),"-"))</f>
        <v/>
      </c>
      <c r="K293" s="24" t="str">
        <f aca="false">IF($C293="","",IFERROR(INDEX('Section Master'!$C$5:$C$29,MATCH($C293,'Section Master'!$A$5:$A$29,0))&amp;" / "&amp;INDEX('Section Master'!$D$5:$D$29,MATCH($C293,'Section Master'!$A$5:$A$29,0)),"Code not found"))</f>
        <v/>
      </c>
      <c r="L293" s="25" t="str">
        <f aca="false">IF(OR($B293="",$C293="",$E293=""),"",IFERROR(IF(I293&lt;&gt;"Valid",MAX(INDEX('Section Master'!$F$5:$F$29,MATCH($C293,'Section Master'!$A$5:$A$29,0)),INDEX('Section Master'!$G$5:$G$29,MATCH($C293,'Section Master'!$A$5:$A$29,0))),IF(J293="Individual/HUF",INDEX('Section Master'!$E$5:$E$29,MATCH($C293,'Section Master'!$A$5:$A$29,0)),INDEX('Section Master'!$F$5:$F$29,MATCH($C293,'Section Master'!$A$5:$A$29,0)))),0))</f>
        <v/>
      </c>
      <c r="M293" s="26" t="str">
        <f aca="false">IF(A293="","",IF(MONTH(A293)&gt;=4,YEAR(A293),YEAR(A293)-1))</f>
        <v/>
      </c>
      <c r="N293" s="21" t="str">
        <f aca="false">IF(A293="","","Q"&amp;CHOOSE(MONTH(A293),4,4,4,1,1,1,2,2,2,3,3,3))</f>
        <v/>
      </c>
      <c r="O293" s="27" t="str">
        <f aca="false">IF(OR($B293="",$C293="",$E293=""),"",SUMIFS($E$6:E293,$B$6:B293,B293,$C$6:C293,C293,$M$6:M293,M293))</f>
        <v/>
      </c>
      <c r="P293" s="27" t="str">
        <f aca="false">IF(OR($B293="",$C293="",$E293=""),"",SUMIFS($Q$6:Q292,$B$6:B292,B293,$C$6:C292,C293,$M$6:M292,M293))</f>
        <v/>
      </c>
      <c r="Q293" s="27" t="str">
        <f aca="false">IF(OR($B293="",$C293="",$E293=""),"",IFERROR(CHOOSE(MATCH(INDEX('Section Master'!$H$5:$H$29,MATCH($C293,'Section Master'!$A$5:$A$29,0)),{"Single+Aggregate","Aggregate","Per payment","Excess over","None"},0),IF(O293&gt;INDEX('Section Master'!$J$5:$J$29,MATCH($C293,'Section Master'!$A$5:$A$29,0)),O293-P293,IF(E293&gt;INDEX('Section Master'!$I$5:$I$29,MATCH($C293,'Section Master'!$A$5:$A$29,0)),E293,0)),IF(O293&gt;INDEX('Section Master'!$J$5:$J$29,MATCH($C293,'Section Master'!$A$5:$A$29,0)),O293-P293,0),IF(E293&gt;INDEX('Section Master'!$I$5:$I$29,MATCH($C293,'Section Master'!$A$5:$A$29,0)),E293,0),MAX(0,O293-INDEX('Section Master'!$J$5:$J$29,MATCH($C293,'Section Master'!$A$5:$A$29,0)))-P293,E293),0))</f>
        <v/>
      </c>
      <c r="R293" s="28" t="str">
        <f aca="false">IF(Q293="","",ROUND(Q293*L293,0))</f>
        <v/>
      </c>
      <c r="T293" s="29" t="str">
        <f aca="false">IF(A293="","",IF(MONTH(A293)=3,DATE(YEAR(A293),4,30),DATE(YEAR(A293),MONTH(A293)+1,7)))</f>
        <v/>
      </c>
      <c r="U293" s="26" t="str">
        <f aca="false">IF(OR(R293="",F293=""),"",IF(R293=0,0,IF(F293&gt;T293,(YEAR(F293)-YEAR(A293))*12+MONTH(F293)-MONTH(A293)+1,0)))</f>
        <v/>
      </c>
      <c r="V293" s="30" t="str">
        <f aca="false">IF(U293="","",ROUND(R293*Summary!$C$7*U293,0))</f>
        <v/>
      </c>
      <c r="W293" s="21" t="str">
        <f aca="false">IF(OR($B293="",$C293="",$E293=""),"",IF(R293=0,"No TDS yet",IF(F293="",IF(Summary!$C$6&gt;T293,"Overdue","Pending"),IF(F293&gt;T293,"Deposited late","Deposited"))))</f>
        <v/>
      </c>
      <c r="X293" s="31" t="str">
        <f aca="false">IF(B293="","",IF(OR(ISNA(MATCH($B293,Deductees!$A$5:$A$304,0)),ISNA(MATCH($C293,'Section Master'!$A$5:$A$29,0)),E293=""),1,0))</f>
        <v/>
      </c>
    </row>
    <row r="294" customFormat="false" ht="15" hidden="false" customHeight="true" outlineLevel="0" collapsed="false">
      <c r="A294" s="32"/>
      <c r="B294" s="17"/>
      <c r="C294" s="17"/>
      <c r="D294" s="17"/>
      <c r="E294" s="33"/>
      <c r="F294" s="32"/>
      <c r="G294" s="17"/>
      <c r="H294" s="24" t="str">
        <f aca="false">IF($B294="","",IFERROR(INDEX(Deductees!$B$5:$B$304,MATCH($B294,Deductees!$A$5:$A$304,0))&amp;"",""))</f>
        <v/>
      </c>
      <c r="I294" s="24" t="str">
        <f aca="false">IF($B294="","",IFERROR(INDEX(Deductees!$C$5:$C$304,MATCH($B294,Deductees!$A$5:$A$304,0)),"Not in master"))</f>
        <v/>
      </c>
      <c r="J294" s="24" t="str">
        <f aca="false">IF($B294="","",IFERROR(INDEX(Deductees!$D$5:$D$304,MATCH($B294,Deductees!$A$5:$A$304,0)),"-"))</f>
        <v/>
      </c>
      <c r="K294" s="24" t="str">
        <f aca="false">IF($C294="","",IFERROR(INDEX('Section Master'!$C$5:$C$29,MATCH($C294,'Section Master'!$A$5:$A$29,0))&amp;" / "&amp;INDEX('Section Master'!$D$5:$D$29,MATCH($C294,'Section Master'!$A$5:$A$29,0)),"Code not found"))</f>
        <v/>
      </c>
      <c r="L294" s="25" t="str">
        <f aca="false">IF(OR($B294="",$C294="",$E294=""),"",IFERROR(IF(I294&lt;&gt;"Valid",MAX(INDEX('Section Master'!$F$5:$F$29,MATCH($C294,'Section Master'!$A$5:$A$29,0)),INDEX('Section Master'!$G$5:$G$29,MATCH($C294,'Section Master'!$A$5:$A$29,0))),IF(J294="Individual/HUF",INDEX('Section Master'!$E$5:$E$29,MATCH($C294,'Section Master'!$A$5:$A$29,0)),INDEX('Section Master'!$F$5:$F$29,MATCH($C294,'Section Master'!$A$5:$A$29,0)))),0))</f>
        <v/>
      </c>
      <c r="M294" s="26" t="str">
        <f aca="false">IF(A294="","",IF(MONTH(A294)&gt;=4,YEAR(A294),YEAR(A294)-1))</f>
        <v/>
      </c>
      <c r="N294" s="21" t="str">
        <f aca="false">IF(A294="","","Q"&amp;CHOOSE(MONTH(A294),4,4,4,1,1,1,2,2,2,3,3,3))</f>
        <v/>
      </c>
      <c r="O294" s="27" t="str">
        <f aca="false">IF(OR($B294="",$C294="",$E294=""),"",SUMIFS($E$6:E294,$B$6:B294,B294,$C$6:C294,C294,$M$6:M294,M294))</f>
        <v/>
      </c>
      <c r="P294" s="27" t="str">
        <f aca="false">IF(OR($B294="",$C294="",$E294=""),"",SUMIFS($Q$6:Q293,$B$6:B293,B294,$C$6:C293,C294,$M$6:M293,M294))</f>
        <v/>
      </c>
      <c r="Q294" s="27" t="str">
        <f aca="false">IF(OR($B294="",$C294="",$E294=""),"",IFERROR(CHOOSE(MATCH(INDEX('Section Master'!$H$5:$H$29,MATCH($C294,'Section Master'!$A$5:$A$29,0)),{"Single+Aggregate","Aggregate","Per payment","Excess over","None"},0),IF(O294&gt;INDEX('Section Master'!$J$5:$J$29,MATCH($C294,'Section Master'!$A$5:$A$29,0)),O294-P294,IF(E294&gt;INDEX('Section Master'!$I$5:$I$29,MATCH($C294,'Section Master'!$A$5:$A$29,0)),E294,0)),IF(O294&gt;INDEX('Section Master'!$J$5:$J$29,MATCH($C294,'Section Master'!$A$5:$A$29,0)),O294-P294,0),IF(E294&gt;INDEX('Section Master'!$I$5:$I$29,MATCH($C294,'Section Master'!$A$5:$A$29,0)),E294,0),MAX(0,O294-INDEX('Section Master'!$J$5:$J$29,MATCH($C294,'Section Master'!$A$5:$A$29,0)))-P294,E294),0))</f>
        <v/>
      </c>
      <c r="R294" s="28" t="str">
        <f aca="false">IF(Q294="","",ROUND(Q294*L294,0))</f>
        <v/>
      </c>
      <c r="T294" s="29" t="str">
        <f aca="false">IF(A294="","",IF(MONTH(A294)=3,DATE(YEAR(A294),4,30),DATE(YEAR(A294),MONTH(A294)+1,7)))</f>
        <v/>
      </c>
      <c r="U294" s="26" t="str">
        <f aca="false">IF(OR(R294="",F294=""),"",IF(R294=0,0,IF(F294&gt;T294,(YEAR(F294)-YEAR(A294))*12+MONTH(F294)-MONTH(A294)+1,0)))</f>
        <v/>
      </c>
      <c r="V294" s="30" t="str">
        <f aca="false">IF(U294="","",ROUND(R294*Summary!$C$7*U294,0))</f>
        <v/>
      </c>
      <c r="W294" s="21" t="str">
        <f aca="false">IF(OR($B294="",$C294="",$E294=""),"",IF(R294=0,"No TDS yet",IF(F294="",IF(Summary!$C$6&gt;T294,"Overdue","Pending"),IF(F294&gt;T294,"Deposited late","Deposited"))))</f>
        <v/>
      </c>
      <c r="X294" s="31" t="str">
        <f aca="false">IF(B294="","",IF(OR(ISNA(MATCH($B294,Deductees!$A$5:$A$304,0)),ISNA(MATCH($C294,'Section Master'!$A$5:$A$29,0)),E294=""),1,0))</f>
        <v/>
      </c>
    </row>
    <row r="295" customFormat="false" ht="15" hidden="false" customHeight="true" outlineLevel="0" collapsed="false">
      <c r="A295" s="32"/>
      <c r="B295" s="17"/>
      <c r="C295" s="17"/>
      <c r="D295" s="17"/>
      <c r="E295" s="33"/>
      <c r="F295" s="32"/>
      <c r="G295" s="17"/>
      <c r="H295" s="24" t="str">
        <f aca="false">IF($B295="","",IFERROR(INDEX(Deductees!$B$5:$B$304,MATCH($B295,Deductees!$A$5:$A$304,0))&amp;"",""))</f>
        <v/>
      </c>
      <c r="I295" s="24" t="str">
        <f aca="false">IF($B295="","",IFERROR(INDEX(Deductees!$C$5:$C$304,MATCH($B295,Deductees!$A$5:$A$304,0)),"Not in master"))</f>
        <v/>
      </c>
      <c r="J295" s="24" t="str">
        <f aca="false">IF($B295="","",IFERROR(INDEX(Deductees!$D$5:$D$304,MATCH($B295,Deductees!$A$5:$A$304,0)),"-"))</f>
        <v/>
      </c>
      <c r="K295" s="24" t="str">
        <f aca="false">IF($C295="","",IFERROR(INDEX('Section Master'!$C$5:$C$29,MATCH($C295,'Section Master'!$A$5:$A$29,0))&amp;" / "&amp;INDEX('Section Master'!$D$5:$D$29,MATCH($C295,'Section Master'!$A$5:$A$29,0)),"Code not found"))</f>
        <v/>
      </c>
      <c r="L295" s="25" t="str">
        <f aca="false">IF(OR($B295="",$C295="",$E295=""),"",IFERROR(IF(I295&lt;&gt;"Valid",MAX(INDEX('Section Master'!$F$5:$F$29,MATCH($C295,'Section Master'!$A$5:$A$29,0)),INDEX('Section Master'!$G$5:$G$29,MATCH($C295,'Section Master'!$A$5:$A$29,0))),IF(J295="Individual/HUF",INDEX('Section Master'!$E$5:$E$29,MATCH($C295,'Section Master'!$A$5:$A$29,0)),INDEX('Section Master'!$F$5:$F$29,MATCH($C295,'Section Master'!$A$5:$A$29,0)))),0))</f>
        <v/>
      </c>
      <c r="M295" s="26" t="str">
        <f aca="false">IF(A295="","",IF(MONTH(A295)&gt;=4,YEAR(A295),YEAR(A295)-1))</f>
        <v/>
      </c>
      <c r="N295" s="21" t="str">
        <f aca="false">IF(A295="","","Q"&amp;CHOOSE(MONTH(A295),4,4,4,1,1,1,2,2,2,3,3,3))</f>
        <v/>
      </c>
      <c r="O295" s="27" t="str">
        <f aca="false">IF(OR($B295="",$C295="",$E295=""),"",SUMIFS($E$6:E295,$B$6:B295,B295,$C$6:C295,C295,$M$6:M295,M295))</f>
        <v/>
      </c>
      <c r="P295" s="27" t="str">
        <f aca="false">IF(OR($B295="",$C295="",$E295=""),"",SUMIFS($Q$6:Q294,$B$6:B294,B295,$C$6:C294,C295,$M$6:M294,M295))</f>
        <v/>
      </c>
      <c r="Q295" s="27" t="str">
        <f aca="false">IF(OR($B295="",$C295="",$E295=""),"",IFERROR(CHOOSE(MATCH(INDEX('Section Master'!$H$5:$H$29,MATCH($C295,'Section Master'!$A$5:$A$29,0)),{"Single+Aggregate","Aggregate","Per payment","Excess over","None"},0),IF(O295&gt;INDEX('Section Master'!$J$5:$J$29,MATCH($C295,'Section Master'!$A$5:$A$29,0)),O295-P295,IF(E295&gt;INDEX('Section Master'!$I$5:$I$29,MATCH($C295,'Section Master'!$A$5:$A$29,0)),E295,0)),IF(O295&gt;INDEX('Section Master'!$J$5:$J$29,MATCH($C295,'Section Master'!$A$5:$A$29,0)),O295-P295,0),IF(E295&gt;INDEX('Section Master'!$I$5:$I$29,MATCH($C295,'Section Master'!$A$5:$A$29,0)),E295,0),MAX(0,O295-INDEX('Section Master'!$J$5:$J$29,MATCH($C295,'Section Master'!$A$5:$A$29,0)))-P295,E295),0))</f>
        <v/>
      </c>
      <c r="R295" s="28" t="str">
        <f aca="false">IF(Q295="","",ROUND(Q295*L295,0))</f>
        <v/>
      </c>
      <c r="T295" s="29" t="str">
        <f aca="false">IF(A295="","",IF(MONTH(A295)=3,DATE(YEAR(A295),4,30),DATE(YEAR(A295),MONTH(A295)+1,7)))</f>
        <v/>
      </c>
      <c r="U295" s="26" t="str">
        <f aca="false">IF(OR(R295="",F295=""),"",IF(R295=0,0,IF(F295&gt;T295,(YEAR(F295)-YEAR(A295))*12+MONTH(F295)-MONTH(A295)+1,0)))</f>
        <v/>
      </c>
      <c r="V295" s="30" t="str">
        <f aca="false">IF(U295="","",ROUND(R295*Summary!$C$7*U295,0))</f>
        <v/>
      </c>
      <c r="W295" s="21" t="str">
        <f aca="false">IF(OR($B295="",$C295="",$E295=""),"",IF(R295=0,"No TDS yet",IF(F295="",IF(Summary!$C$6&gt;T295,"Overdue","Pending"),IF(F295&gt;T295,"Deposited late","Deposited"))))</f>
        <v/>
      </c>
      <c r="X295" s="31" t="str">
        <f aca="false">IF(B295="","",IF(OR(ISNA(MATCH($B295,Deductees!$A$5:$A$304,0)),ISNA(MATCH($C295,'Section Master'!$A$5:$A$29,0)),E295=""),1,0))</f>
        <v/>
      </c>
    </row>
    <row r="296" customFormat="false" ht="15" hidden="false" customHeight="true" outlineLevel="0" collapsed="false">
      <c r="A296" s="32"/>
      <c r="B296" s="17"/>
      <c r="C296" s="17"/>
      <c r="D296" s="17"/>
      <c r="E296" s="33"/>
      <c r="F296" s="32"/>
      <c r="G296" s="17"/>
      <c r="H296" s="24" t="str">
        <f aca="false">IF($B296="","",IFERROR(INDEX(Deductees!$B$5:$B$304,MATCH($B296,Deductees!$A$5:$A$304,0))&amp;"",""))</f>
        <v/>
      </c>
      <c r="I296" s="24" t="str">
        <f aca="false">IF($B296="","",IFERROR(INDEX(Deductees!$C$5:$C$304,MATCH($B296,Deductees!$A$5:$A$304,0)),"Not in master"))</f>
        <v/>
      </c>
      <c r="J296" s="24" t="str">
        <f aca="false">IF($B296="","",IFERROR(INDEX(Deductees!$D$5:$D$304,MATCH($B296,Deductees!$A$5:$A$304,0)),"-"))</f>
        <v/>
      </c>
      <c r="K296" s="24" t="str">
        <f aca="false">IF($C296="","",IFERROR(INDEX('Section Master'!$C$5:$C$29,MATCH($C296,'Section Master'!$A$5:$A$29,0))&amp;" / "&amp;INDEX('Section Master'!$D$5:$D$29,MATCH($C296,'Section Master'!$A$5:$A$29,0)),"Code not found"))</f>
        <v/>
      </c>
      <c r="L296" s="25" t="str">
        <f aca="false">IF(OR($B296="",$C296="",$E296=""),"",IFERROR(IF(I296&lt;&gt;"Valid",MAX(INDEX('Section Master'!$F$5:$F$29,MATCH($C296,'Section Master'!$A$5:$A$29,0)),INDEX('Section Master'!$G$5:$G$29,MATCH($C296,'Section Master'!$A$5:$A$29,0))),IF(J296="Individual/HUF",INDEX('Section Master'!$E$5:$E$29,MATCH($C296,'Section Master'!$A$5:$A$29,0)),INDEX('Section Master'!$F$5:$F$29,MATCH($C296,'Section Master'!$A$5:$A$29,0)))),0))</f>
        <v/>
      </c>
      <c r="M296" s="26" t="str">
        <f aca="false">IF(A296="","",IF(MONTH(A296)&gt;=4,YEAR(A296),YEAR(A296)-1))</f>
        <v/>
      </c>
      <c r="N296" s="21" t="str">
        <f aca="false">IF(A296="","","Q"&amp;CHOOSE(MONTH(A296),4,4,4,1,1,1,2,2,2,3,3,3))</f>
        <v/>
      </c>
      <c r="O296" s="27" t="str">
        <f aca="false">IF(OR($B296="",$C296="",$E296=""),"",SUMIFS($E$6:E296,$B$6:B296,B296,$C$6:C296,C296,$M$6:M296,M296))</f>
        <v/>
      </c>
      <c r="P296" s="27" t="str">
        <f aca="false">IF(OR($B296="",$C296="",$E296=""),"",SUMIFS($Q$6:Q295,$B$6:B295,B296,$C$6:C295,C296,$M$6:M295,M296))</f>
        <v/>
      </c>
      <c r="Q296" s="27" t="str">
        <f aca="false">IF(OR($B296="",$C296="",$E296=""),"",IFERROR(CHOOSE(MATCH(INDEX('Section Master'!$H$5:$H$29,MATCH($C296,'Section Master'!$A$5:$A$29,0)),{"Single+Aggregate","Aggregate","Per payment","Excess over","None"},0),IF(O296&gt;INDEX('Section Master'!$J$5:$J$29,MATCH($C296,'Section Master'!$A$5:$A$29,0)),O296-P296,IF(E296&gt;INDEX('Section Master'!$I$5:$I$29,MATCH($C296,'Section Master'!$A$5:$A$29,0)),E296,0)),IF(O296&gt;INDEX('Section Master'!$J$5:$J$29,MATCH($C296,'Section Master'!$A$5:$A$29,0)),O296-P296,0),IF(E296&gt;INDEX('Section Master'!$I$5:$I$29,MATCH($C296,'Section Master'!$A$5:$A$29,0)),E296,0),MAX(0,O296-INDEX('Section Master'!$J$5:$J$29,MATCH($C296,'Section Master'!$A$5:$A$29,0)))-P296,E296),0))</f>
        <v/>
      </c>
      <c r="R296" s="28" t="str">
        <f aca="false">IF(Q296="","",ROUND(Q296*L296,0))</f>
        <v/>
      </c>
      <c r="T296" s="29" t="str">
        <f aca="false">IF(A296="","",IF(MONTH(A296)=3,DATE(YEAR(A296),4,30),DATE(YEAR(A296),MONTH(A296)+1,7)))</f>
        <v/>
      </c>
      <c r="U296" s="26" t="str">
        <f aca="false">IF(OR(R296="",F296=""),"",IF(R296=0,0,IF(F296&gt;T296,(YEAR(F296)-YEAR(A296))*12+MONTH(F296)-MONTH(A296)+1,0)))</f>
        <v/>
      </c>
      <c r="V296" s="30" t="str">
        <f aca="false">IF(U296="","",ROUND(R296*Summary!$C$7*U296,0))</f>
        <v/>
      </c>
      <c r="W296" s="21" t="str">
        <f aca="false">IF(OR($B296="",$C296="",$E296=""),"",IF(R296=0,"No TDS yet",IF(F296="",IF(Summary!$C$6&gt;T296,"Overdue","Pending"),IF(F296&gt;T296,"Deposited late","Deposited"))))</f>
        <v/>
      </c>
      <c r="X296" s="31" t="str">
        <f aca="false">IF(B296="","",IF(OR(ISNA(MATCH($B296,Deductees!$A$5:$A$304,0)),ISNA(MATCH($C296,'Section Master'!$A$5:$A$29,0)),E296=""),1,0))</f>
        <v/>
      </c>
    </row>
    <row r="297" customFormat="false" ht="15" hidden="false" customHeight="true" outlineLevel="0" collapsed="false">
      <c r="A297" s="32"/>
      <c r="B297" s="17"/>
      <c r="C297" s="17"/>
      <c r="D297" s="17"/>
      <c r="E297" s="33"/>
      <c r="F297" s="32"/>
      <c r="G297" s="17"/>
      <c r="H297" s="24" t="str">
        <f aca="false">IF($B297="","",IFERROR(INDEX(Deductees!$B$5:$B$304,MATCH($B297,Deductees!$A$5:$A$304,0))&amp;"",""))</f>
        <v/>
      </c>
      <c r="I297" s="24" t="str">
        <f aca="false">IF($B297="","",IFERROR(INDEX(Deductees!$C$5:$C$304,MATCH($B297,Deductees!$A$5:$A$304,0)),"Not in master"))</f>
        <v/>
      </c>
      <c r="J297" s="24" t="str">
        <f aca="false">IF($B297="","",IFERROR(INDEX(Deductees!$D$5:$D$304,MATCH($B297,Deductees!$A$5:$A$304,0)),"-"))</f>
        <v/>
      </c>
      <c r="K297" s="24" t="str">
        <f aca="false">IF($C297="","",IFERROR(INDEX('Section Master'!$C$5:$C$29,MATCH($C297,'Section Master'!$A$5:$A$29,0))&amp;" / "&amp;INDEX('Section Master'!$D$5:$D$29,MATCH($C297,'Section Master'!$A$5:$A$29,0)),"Code not found"))</f>
        <v/>
      </c>
      <c r="L297" s="25" t="str">
        <f aca="false">IF(OR($B297="",$C297="",$E297=""),"",IFERROR(IF(I297&lt;&gt;"Valid",MAX(INDEX('Section Master'!$F$5:$F$29,MATCH($C297,'Section Master'!$A$5:$A$29,0)),INDEX('Section Master'!$G$5:$G$29,MATCH($C297,'Section Master'!$A$5:$A$29,0))),IF(J297="Individual/HUF",INDEX('Section Master'!$E$5:$E$29,MATCH($C297,'Section Master'!$A$5:$A$29,0)),INDEX('Section Master'!$F$5:$F$29,MATCH($C297,'Section Master'!$A$5:$A$29,0)))),0))</f>
        <v/>
      </c>
      <c r="M297" s="26" t="str">
        <f aca="false">IF(A297="","",IF(MONTH(A297)&gt;=4,YEAR(A297),YEAR(A297)-1))</f>
        <v/>
      </c>
      <c r="N297" s="21" t="str">
        <f aca="false">IF(A297="","","Q"&amp;CHOOSE(MONTH(A297),4,4,4,1,1,1,2,2,2,3,3,3))</f>
        <v/>
      </c>
      <c r="O297" s="27" t="str">
        <f aca="false">IF(OR($B297="",$C297="",$E297=""),"",SUMIFS($E$6:E297,$B$6:B297,B297,$C$6:C297,C297,$M$6:M297,M297))</f>
        <v/>
      </c>
      <c r="P297" s="27" t="str">
        <f aca="false">IF(OR($B297="",$C297="",$E297=""),"",SUMIFS($Q$6:Q296,$B$6:B296,B297,$C$6:C296,C297,$M$6:M296,M297))</f>
        <v/>
      </c>
      <c r="Q297" s="27" t="str">
        <f aca="false">IF(OR($B297="",$C297="",$E297=""),"",IFERROR(CHOOSE(MATCH(INDEX('Section Master'!$H$5:$H$29,MATCH($C297,'Section Master'!$A$5:$A$29,0)),{"Single+Aggregate","Aggregate","Per payment","Excess over","None"},0),IF(O297&gt;INDEX('Section Master'!$J$5:$J$29,MATCH($C297,'Section Master'!$A$5:$A$29,0)),O297-P297,IF(E297&gt;INDEX('Section Master'!$I$5:$I$29,MATCH($C297,'Section Master'!$A$5:$A$29,0)),E297,0)),IF(O297&gt;INDEX('Section Master'!$J$5:$J$29,MATCH($C297,'Section Master'!$A$5:$A$29,0)),O297-P297,0),IF(E297&gt;INDEX('Section Master'!$I$5:$I$29,MATCH($C297,'Section Master'!$A$5:$A$29,0)),E297,0),MAX(0,O297-INDEX('Section Master'!$J$5:$J$29,MATCH($C297,'Section Master'!$A$5:$A$29,0)))-P297,E297),0))</f>
        <v/>
      </c>
      <c r="R297" s="28" t="str">
        <f aca="false">IF(Q297="","",ROUND(Q297*L297,0))</f>
        <v/>
      </c>
      <c r="T297" s="29" t="str">
        <f aca="false">IF(A297="","",IF(MONTH(A297)=3,DATE(YEAR(A297),4,30),DATE(YEAR(A297),MONTH(A297)+1,7)))</f>
        <v/>
      </c>
      <c r="U297" s="26" t="str">
        <f aca="false">IF(OR(R297="",F297=""),"",IF(R297=0,0,IF(F297&gt;T297,(YEAR(F297)-YEAR(A297))*12+MONTH(F297)-MONTH(A297)+1,0)))</f>
        <v/>
      </c>
      <c r="V297" s="30" t="str">
        <f aca="false">IF(U297="","",ROUND(R297*Summary!$C$7*U297,0))</f>
        <v/>
      </c>
      <c r="W297" s="21" t="str">
        <f aca="false">IF(OR($B297="",$C297="",$E297=""),"",IF(R297=0,"No TDS yet",IF(F297="",IF(Summary!$C$6&gt;T297,"Overdue","Pending"),IF(F297&gt;T297,"Deposited late","Deposited"))))</f>
        <v/>
      </c>
      <c r="X297" s="31" t="str">
        <f aca="false">IF(B297="","",IF(OR(ISNA(MATCH($B297,Deductees!$A$5:$A$304,0)),ISNA(MATCH($C297,'Section Master'!$A$5:$A$29,0)),E297=""),1,0))</f>
        <v/>
      </c>
    </row>
    <row r="298" customFormat="false" ht="15" hidden="false" customHeight="true" outlineLevel="0" collapsed="false">
      <c r="A298" s="32"/>
      <c r="B298" s="17"/>
      <c r="C298" s="17"/>
      <c r="D298" s="17"/>
      <c r="E298" s="33"/>
      <c r="F298" s="32"/>
      <c r="G298" s="17"/>
      <c r="H298" s="24" t="str">
        <f aca="false">IF($B298="","",IFERROR(INDEX(Deductees!$B$5:$B$304,MATCH($B298,Deductees!$A$5:$A$304,0))&amp;"",""))</f>
        <v/>
      </c>
      <c r="I298" s="24" t="str">
        <f aca="false">IF($B298="","",IFERROR(INDEX(Deductees!$C$5:$C$304,MATCH($B298,Deductees!$A$5:$A$304,0)),"Not in master"))</f>
        <v/>
      </c>
      <c r="J298" s="24" t="str">
        <f aca="false">IF($B298="","",IFERROR(INDEX(Deductees!$D$5:$D$304,MATCH($B298,Deductees!$A$5:$A$304,0)),"-"))</f>
        <v/>
      </c>
      <c r="K298" s="24" t="str">
        <f aca="false">IF($C298="","",IFERROR(INDEX('Section Master'!$C$5:$C$29,MATCH($C298,'Section Master'!$A$5:$A$29,0))&amp;" / "&amp;INDEX('Section Master'!$D$5:$D$29,MATCH($C298,'Section Master'!$A$5:$A$29,0)),"Code not found"))</f>
        <v/>
      </c>
      <c r="L298" s="25" t="str">
        <f aca="false">IF(OR($B298="",$C298="",$E298=""),"",IFERROR(IF(I298&lt;&gt;"Valid",MAX(INDEX('Section Master'!$F$5:$F$29,MATCH($C298,'Section Master'!$A$5:$A$29,0)),INDEX('Section Master'!$G$5:$G$29,MATCH($C298,'Section Master'!$A$5:$A$29,0))),IF(J298="Individual/HUF",INDEX('Section Master'!$E$5:$E$29,MATCH($C298,'Section Master'!$A$5:$A$29,0)),INDEX('Section Master'!$F$5:$F$29,MATCH($C298,'Section Master'!$A$5:$A$29,0)))),0))</f>
        <v/>
      </c>
      <c r="M298" s="26" t="str">
        <f aca="false">IF(A298="","",IF(MONTH(A298)&gt;=4,YEAR(A298),YEAR(A298)-1))</f>
        <v/>
      </c>
      <c r="N298" s="21" t="str">
        <f aca="false">IF(A298="","","Q"&amp;CHOOSE(MONTH(A298),4,4,4,1,1,1,2,2,2,3,3,3))</f>
        <v/>
      </c>
      <c r="O298" s="27" t="str">
        <f aca="false">IF(OR($B298="",$C298="",$E298=""),"",SUMIFS($E$6:E298,$B$6:B298,B298,$C$6:C298,C298,$M$6:M298,M298))</f>
        <v/>
      </c>
      <c r="P298" s="27" t="str">
        <f aca="false">IF(OR($B298="",$C298="",$E298=""),"",SUMIFS($Q$6:Q297,$B$6:B297,B298,$C$6:C297,C298,$M$6:M297,M298))</f>
        <v/>
      </c>
      <c r="Q298" s="27" t="str">
        <f aca="false">IF(OR($B298="",$C298="",$E298=""),"",IFERROR(CHOOSE(MATCH(INDEX('Section Master'!$H$5:$H$29,MATCH($C298,'Section Master'!$A$5:$A$29,0)),{"Single+Aggregate","Aggregate","Per payment","Excess over","None"},0),IF(O298&gt;INDEX('Section Master'!$J$5:$J$29,MATCH($C298,'Section Master'!$A$5:$A$29,0)),O298-P298,IF(E298&gt;INDEX('Section Master'!$I$5:$I$29,MATCH($C298,'Section Master'!$A$5:$A$29,0)),E298,0)),IF(O298&gt;INDEX('Section Master'!$J$5:$J$29,MATCH($C298,'Section Master'!$A$5:$A$29,0)),O298-P298,0),IF(E298&gt;INDEX('Section Master'!$I$5:$I$29,MATCH($C298,'Section Master'!$A$5:$A$29,0)),E298,0),MAX(0,O298-INDEX('Section Master'!$J$5:$J$29,MATCH($C298,'Section Master'!$A$5:$A$29,0)))-P298,E298),0))</f>
        <v/>
      </c>
      <c r="R298" s="28" t="str">
        <f aca="false">IF(Q298="","",ROUND(Q298*L298,0))</f>
        <v/>
      </c>
      <c r="T298" s="29" t="str">
        <f aca="false">IF(A298="","",IF(MONTH(A298)=3,DATE(YEAR(A298),4,30),DATE(YEAR(A298),MONTH(A298)+1,7)))</f>
        <v/>
      </c>
      <c r="U298" s="26" t="str">
        <f aca="false">IF(OR(R298="",F298=""),"",IF(R298=0,0,IF(F298&gt;T298,(YEAR(F298)-YEAR(A298))*12+MONTH(F298)-MONTH(A298)+1,0)))</f>
        <v/>
      </c>
      <c r="V298" s="30" t="str">
        <f aca="false">IF(U298="","",ROUND(R298*Summary!$C$7*U298,0))</f>
        <v/>
      </c>
      <c r="W298" s="21" t="str">
        <f aca="false">IF(OR($B298="",$C298="",$E298=""),"",IF(R298=0,"No TDS yet",IF(F298="",IF(Summary!$C$6&gt;T298,"Overdue","Pending"),IF(F298&gt;T298,"Deposited late","Deposited"))))</f>
        <v/>
      </c>
      <c r="X298" s="31" t="str">
        <f aca="false">IF(B298="","",IF(OR(ISNA(MATCH($B298,Deductees!$A$5:$A$304,0)),ISNA(MATCH($C298,'Section Master'!$A$5:$A$29,0)),E298=""),1,0))</f>
        <v/>
      </c>
    </row>
    <row r="299" customFormat="false" ht="15" hidden="false" customHeight="true" outlineLevel="0" collapsed="false">
      <c r="A299" s="32"/>
      <c r="B299" s="17"/>
      <c r="C299" s="17"/>
      <c r="D299" s="17"/>
      <c r="E299" s="33"/>
      <c r="F299" s="32"/>
      <c r="G299" s="17"/>
      <c r="H299" s="24" t="str">
        <f aca="false">IF($B299="","",IFERROR(INDEX(Deductees!$B$5:$B$304,MATCH($B299,Deductees!$A$5:$A$304,0))&amp;"",""))</f>
        <v/>
      </c>
      <c r="I299" s="24" t="str">
        <f aca="false">IF($B299="","",IFERROR(INDEX(Deductees!$C$5:$C$304,MATCH($B299,Deductees!$A$5:$A$304,0)),"Not in master"))</f>
        <v/>
      </c>
      <c r="J299" s="24" t="str">
        <f aca="false">IF($B299="","",IFERROR(INDEX(Deductees!$D$5:$D$304,MATCH($B299,Deductees!$A$5:$A$304,0)),"-"))</f>
        <v/>
      </c>
      <c r="K299" s="24" t="str">
        <f aca="false">IF($C299="","",IFERROR(INDEX('Section Master'!$C$5:$C$29,MATCH($C299,'Section Master'!$A$5:$A$29,0))&amp;" / "&amp;INDEX('Section Master'!$D$5:$D$29,MATCH($C299,'Section Master'!$A$5:$A$29,0)),"Code not found"))</f>
        <v/>
      </c>
      <c r="L299" s="25" t="str">
        <f aca="false">IF(OR($B299="",$C299="",$E299=""),"",IFERROR(IF(I299&lt;&gt;"Valid",MAX(INDEX('Section Master'!$F$5:$F$29,MATCH($C299,'Section Master'!$A$5:$A$29,0)),INDEX('Section Master'!$G$5:$G$29,MATCH($C299,'Section Master'!$A$5:$A$29,0))),IF(J299="Individual/HUF",INDEX('Section Master'!$E$5:$E$29,MATCH($C299,'Section Master'!$A$5:$A$29,0)),INDEX('Section Master'!$F$5:$F$29,MATCH($C299,'Section Master'!$A$5:$A$29,0)))),0))</f>
        <v/>
      </c>
      <c r="M299" s="26" t="str">
        <f aca="false">IF(A299="","",IF(MONTH(A299)&gt;=4,YEAR(A299),YEAR(A299)-1))</f>
        <v/>
      </c>
      <c r="N299" s="21" t="str">
        <f aca="false">IF(A299="","","Q"&amp;CHOOSE(MONTH(A299),4,4,4,1,1,1,2,2,2,3,3,3))</f>
        <v/>
      </c>
      <c r="O299" s="27" t="str">
        <f aca="false">IF(OR($B299="",$C299="",$E299=""),"",SUMIFS($E$6:E299,$B$6:B299,B299,$C$6:C299,C299,$M$6:M299,M299))</f>
        <v/>
      </c>
      <c r="P299" s="27" t="str">
        <f aca="false">IF(OR($B299="",$C299="",$E299=""),"",SUMIFS($Q$6:Q298,$B$6:B298,B299,$C$6:C298,C299,$M$6:M298,M299))</f>
        <v/>
      </c>
      <c r="Q299" s="27" t="str">
        <f aca="false">IF(OR($B299="",$C299="",$E299=""),"",IFERROR(CHOOSE(MATCH(INDEX('Section Master'!$H$5:$H$29,MATCH($C299,'Section Master'!$A$5:$A$29,0)),{"Single+Aggregate","Aggregate","Per payment","Excess over","None"},0),IF(O299&gt;INDEX('Section Master'!$J$5:$J$29,MATCH($C299,'Section Master'!$A$5:$A$29,0)),O299-P299,IF(E299&gt;INDEX('Section Master'!$I$5:$I$29,MATCH($C299,'Section Master'!$A$5:$A$29,0)),E299,0)),IF(O299&gt;INDEX('Section Master'!$J$5:$J$29,MATCH($C299,'Section Master'!$A$5:$A$29,0)),O299-P299,0),IF(E299&gt;INDEX('Section Master'!$I$5:$I$29,MATCH($C299,'Section Master'!$A$5:$A$29,0)),E299,0),MAX(0,O299-INDEX('Section Master'!$J$5:$J$29,MATCH($C299,'Section Master'!$A$5:$A$29,0)))-P299,E299),0))</f>
        <v/>
      </c>
      <c r="R299" s="28" t="str">
        <f aca="false">IF(Q299="","",ROUND(Q299*L299,0))</f>
        <v/>
      </c>
      <c r="T299" s="29" t="str">
        <f aca="false">IF(A299="","",IF(MONTH(A299)=3,DATE(YEAR(A299),4,30),DATE(YEAR(A299),MONTH(A299)+1,7)))</f>
        <v/>
      </c>
      <c r="U299" s="26" t="str">
        <f aca="false">IF(OR(R299="",F299=""),"",IF(R299=0,0,IF(F299&gt;T299,(YEAR(F299)-YEAR(A299))*12+MONTH(F299)-MONTH(A299)+1,0)))</f>
        <v/>
      </c>
      <c r="V299" s="30" t="str">
        <f aca="false">IF(U299="","",ROUND(R299*Summary!$C$7*U299,0))</f>
        <v/>
      </c>
      <c r="W299" s="21" t="str">
        <f aca="false">IF(OR($B299="",$C299="",$E299=""),"",IF(R299=0,"No TDS yet",IF(F299="",IF(Summary!$C$6&gt;T299,"Overdue","Pending"),IF(F299&gt;T299,"Deposited late","Deposited"))))</f>
        <v/>
      </c>
      <c r="X299" s="31" t="str">
        <f aca="false">IF(B299="","",IF(OR(ISNA(MATCH($B299,Deductees!$A$5:$A$304,0)),ISNA(MATCH($C299,'Section Master'!$A$5:$A$29,0)),E299=""),1,0))</f>
        <v/>
      </c>
    </row>
    <row r="300" customFormat="false" ht="15" hidden="false" customHeight="true" outlineLevel="0" collapsed="false">
      <c r="A300" s="32"/>
      <c r="B300" s="17"/>
      <c r="C300" s="17"/>
      <c r="D300" s="17"/>
      <c r="E300" s="33"/>
      <c r="F300" s="32"/>
      <c r="G300" s="17"/>
      <c r="H300" s="24" t="str">
        <f aca="false">IF($B300="","",IFERROR(INDEX(Deductees!$B$5:$B$304,MATCH($B300,Deductees!$A$5:$A$304,0))&amp;"",""))</f>
        <v/>
      </c>
      <c r="I300" s="24" t="str">
        <f aca="false">IF($B300="","",IFERROR(INDEX(Deductees!$C$5:$C$304,MATCH($B300,Deductees!$A$5:$A$304,0)),"Not in master"))</f>
        <v/>
      </c>
      <c r="J300" s="24" t="str">
        <f aca="false">IF($B300="","",IFERROR(INDEX(Deductees!$D$5:$D$304,MATCH($B300,Deductees!$A$5:$A$304,0)),"-"))</f>
        <v/>
      </c>
      <c r="K300" s="24" t="str">
        <f aca="false">IF($C300="","",IFERROR(INDEX('Section Master'!$C$5:$C$29,MATCH($C300,'Section Master'!$A$5:$A$29,0))&amp;" / "&amp;INDEX('Section Master'!$D$5:$D$29,MATCH($C300,'Section Master'!$A$5:$A$29,0)),"Code not found"))</f>
        <v/>
      </c>
      <c r="L300" s="25" t="str">
        <f aca="false">IF(OR($B300="",$C300="",$E300=""),"",IFERROR(IF(I300&lt;&gt;"Valid",MAX(INDEX('Section Master'!$F$5:$F$29,MATCH($C300,'Section Master'!$A$5:$A$29,0)),INDEX('Section Master'!$G$5:$G$29,MATCH($C300,'Section Master'!$A$5:$A$29,0))),IF(J300="Individual/HUF",INDEX('Section Master'!$E$5:$E$29,MATCH($C300,'Section Master'!$A$5:$A$29,0)),INDEX('Section Master'!$F$5:$F$29,MATCH($C300,'Section Master'!$A$5:$A$29,0)))),0))</f>
        <v/>
      </c>
      <c r="M300" s="26" t="str">
        <f aca="false">IF(A300="","",IF(MONTH(A300)&gt;=4,YEAR(A300),YEAR(A300)-1))</f>
        <v/>
      </c>
      <c r="N300" s="21" t="str">
        <f aca="false">IF(A300="","","Q"&amp;CHOOSE(MONTH(A300),4,4,4,1,1,1,2,2,2,3,3,3))</f>
        <v/>
      </c>
      <c r="O300" s="27" t="str">
        <f aca="false">IF(OR($B300="",$C300="",$E300=""),"",SUMIFS($E$6:E300,$B$6:B300,B300,$C$6:C300,C300,$M$6:M300,M300))</f>
        <v/>
      </c>
      <c r="P300" s="27" t="str">
        <f aca="false">IF(OR($B300="",$C300="",$E300=""),"",SUMIFS($Q$6:Q299,$B$6:B299,B300,$C$6:C299,C300,$M$6:M299,M300))</f>
        <v/>
      </c>
      <c r="Q300" s="27" t="str">
        <f aca="false">IF(OR($B300="",$C300="",$E300=""),"",IFERROR(CHOOSE(MATCH(INDEX('Section Master'!$H$5:$H$29,MATCH($C300,'Section Master'!$A$5:$A$29,0)),{"Single+Aggregate","Aggregate","Per payment","Excess over","None"},0),IF(O300&gt;INDEX('Section Master'!$J$5:$J$29,MATCH($C300,'Section Master'!$A$5:$A$29,0)),O300-P300,IF(E300&gt;INDEX('Section Master'!$I$5:$I$29,MATCH($C300,'Section Master'!$A$5:$A$29,0)),E300,0)),IF(O300&gt;INDEX('Section Master'!$J$5:$J$29,MATCH($C300,'Section Master'!$A$5:$A$29,0)),O300-P300,0),IF(E300&gt;INDEX('Section Master'!$I$5:$I$29,MATCH($C300,'Section Master'!$A$5:$A$29,0)),E300,0),MAX(0,O300-INDEX('Section Master'!$J$5:$J$29,MATCH($C300,'Section Master'!$A$5:$A$29,0)))-P300,E300),0))</f>
        <v/>
      </c>
      <c r="R300" s="28" t="str">
        <f aca="false">IF(Q300="","",ROUND(Q300*L300,0))</f>
        <v/>
      </c>
      <c r="T300" s="29" t="str">
        <f aca="false">IF(A300="","",IF(MONTH(A300)=3,DATE(YEAR(A300),4,30),DATE(YEAR(A300),MONTH(A300)+1,7)))</f>
        <v/>
      </c>
      <c r="U300" s="26" t="str">
        <f aca="false">IF(OR(R300="",F300=""),"",IF(R300=0,0,IF(F300&gt;T300,(YEAR(F300)-YEAR(A300))*12+MONTH(F300)-MONTH(A300)+1,0)))</f>
        <v/>
      </c>
      <c r="V300" s="30" t="str">
        <f aca="false">IF(U300="","",ROUND(R300*Summary!$C$7*U300,0))</f>
        <v/>
      </c>
      <c r="W300" s="21" t="str">
        <f aca="false">IF(OR($B300="",$C300="",$E300=""),"",IF(R300=0,"No TDS yet",IF(F300="",IF(Summary!$C$6&gt;T300,"Overdue","Pending"),IF(F300&gt;T300,"Deposited late","Deposited"))))</f>
        <v/>
      </c>
      <c r="X300" s="31" t="str">
        <f aca="false">IF(B300="","",IF(OR(ISNA(MATCH($B300,Deductees!$A$5:$A$304,0)),ISNA(MATCH($C300,'Section Master'!$A$5:$A$29,0)),E300=""),1,0))</f>
        <v/>
      </c>
    </row>
    <row r="301" customFormat="false" ht="15" hidden="false" customHeight="true" outlineLevel="0" collapsed="false">
      <c r="A301" s="32"/>
      <c r="B301" s="17"/>
      <c r="C301" s="17"/>
      <c r="D301" s="17"/>
      <c r="E301" s="33"/>
      <c r="F301" s="32"/>
      <c r="G301" s="17"/>
      <c r="H301" s="24" t="str">
        <f aca="false">IF($B301="","",IFERROR(INDEX(Deductees!$B$5:$B$304,MATCH($B301,Deductees!$A$5:$A$304,0))&amp;"",""))</f>
        <v/>
      </c>
      <c r="I301" s="24" t="str">
        <f aca="false">IF($B301="","",IFERROR(INDEX(Deductees!$C$5:$C$304,MATCH($B301,Deductees!$A$5:$A$304,0)),"Not in master"))</f>
        <v/>
      </c>
      <c r="J301" s="24" t="str">
        <f aca="false">IF($B301="","",IFERROR(INDEX(Deductees!$D$5:$D$304,MATCH($B301,Deductees!$A$5:$A$304,0)),"-"))</f>
        <v/>
      </c>
      <c r="K301" s="24" t="str">
        <f aca="false">IF($C301="","",IFERROR(INDEX('Section Master'!$C$5:$C$29,MATCH($C301,'Section Master'!$A$5:$A$29,0))&amp;" / "&amp;INDEX('Section Master'!$D$5:$D$29,MATCH($C301,'Section Master'!$A$5:$A$29,0)),"Code not found"))</f>
        <v/>
      </c>
      <c r="L301" s="25" t="str">
        <f aca="false">IF(OR($B301="",$C301="",$E301=""),"",IFERROR(IF(I301&lt;&gt;"Valid",MAX(INDEX('Section Master'!$F$5:$F$29,MATCH($C301,'Section Master'!$A$5:$A$29,0)),INDEX('Section Master'!$G$5:$G$29,MATCH($C301,'Section Master'!$A$5:$A$29,0))),IF(J301="Individual/HUF",INDEX('Section Master'!$E$5:$E$29,MATCH($C301,'Section Master'!$A$5:$A$29,0)),INDEX('Section Master'!$F$5:$F$29,MATCH($C301,'Section Master'!$A$5:$A$29,0)))),0))</f>
        <v/>
      </c>
      <c r="M301" s="26" t="str">
        <f aca="false">IF(A301="","",IF(MONTH(A301)&gt;=4,YEAR(A301),YEAR(A301)-1))</f>
        <v/>
      </c>
      <c r="N301" s="21" t="str">
        <f aca="false">IF(A301="","","Q"&amp;CHOOSE(MONTH(A301),4,4,4,1,1,1,2,2,2,3,3,3))</f>
        <v/>
      </c>
      <c r="O301" s="27" t="str">
        <f aca="false">IF(OR($B301="",$C301="",$E301=""),"",SUMIFS($E$6:E301,$B$6:B301,B301,$C$6:C301,C301,$M$6:M301,M301))</f>
        <v/>
      </c>
      <c r="P301" s="27" t="str">
        <f aca="false">IF(OR($B301="",$C301="",$E301=""),"",SUMIFS($Q$6:Q300,$B$6:B300,B301,$C$6:C300,C301,$M$6:M300,M301))</f>
        <v/>
      </c>
      <c r="Q301" s="27" t="str">
        <f aca="false">IF(OR($B301="",$C301="",$E301=""),"",IFERROR(CHOOSE(MATCH(INDEX('Section Master'!$H$5:$H$29,MATCH($C301,'Section Master'!$A$5:$A$29,0)),{"Single+Aggregate","Aggregate","Per payment","Excess over","None"},0),IF(O301&gt;INDEX('Section Master'!$J$5:$J$29,MATCH($C301,'Section Master'!$A$5:$A$29,0)),O301-P301,IF(E301&gt;INDEX('Section Master'!$I$5:$I$29,MATCH($C301,'Section Master'!$A$5:$A$29,0)),E301,0)),IF(O301&gt;INDEX('Section Master'!$J$5:$J$29,MATCH($C301,'Section Master'!$A$5:$A$29,0)),O301-P301,0),IF(E301&gt;INDEX('Section Master'!$I$5:$I$29,MATCH($C301,'Section Master'!$A$5:$A$29,0)),E301,0),MAX(0,O301-INDEX('Section Master'!$J$5:$J$29,MATCH($C301,'Section Master'!$A$5:$A$29,0)))-P301,E301),0))</f>
        <v/>
      </c>
      <c r="R301" s="28" t="str">
        <f aca="false">IF(Q301="","",ROUND(Q301*L301,0))</f>
        <v/>
      </c>
      <c r="T301" s="29" t="str">
        <f aca="false">IF(A301="","",IF(MONTH(A301)=3,DATE(YEAR(A301),4,30),DATE(YEAR(A301),MONTH(A301)+1,7)))</f>
        <v/>
      </c>
      <c r="U301" s="26" t="str">
        <f aca="false">IF(OR(R301="",F301=""),"",IF(R301=0,0,IF(F301&gt;T301,(YEAR(F301)-YEAR(A301))*12+MONTH(F301)-MONTH(A301)+1,0)))</f>
        <v/>
      </c>
      <c r="V301" s="30" t="str">
        <f aca="false">IF(U301="","",ROUND(R301*Summary!$C$7*U301,0))</f>
        <v/>
      </c>
      <c r="W301" s="21" t="str">
        <f aca="false">IF(OR($B301="",$C301="",$E301=""),"",IF(R301=0,"No TDS yet",IF(F301="",IF(Summary!$C$6&gt;T301,"Overdue","Pending"),IF(F301&gt;T301,"Deposited late","Deposited"))))</f>
        <v/>
      </c>
      <c r="X301" s="31" t="str">
        <f aca="false">IF(B301="","",IF(OR(ISNA(MATCH($B301,Deductees!$A$5:$A$304,0)),ISNA(MATCH($C301,'Section Master'!$A$5:$A$29,0)),E301=""),1,0))</f>
        <v/>
      </c>
    </row>
    <row r="302" customFormat="false" ht="15" hidden="false" customHeight="true" outlineLevel="0" collapsed="false">
      <c r="A302" s="32"/>
      <c r="B302" s="17"/>
      <c r="C302" s="17"/>
      <c r="D302" s="17"/>
      <c r="E302" s="33"/>
      <c r="F302" s="32"/>
      <c r="G302" s="17"/>
      <c r="H302" s="24" t="str">
        <f aca="false">IF($B302="","",IFERROR(INDEX(Deductees!$B$5:$B$304,MATCH($B302,Deductees!$A$5:$A$304,0))&amp;"",""))</f>
        <v/>
      </c>
      <c r="I302" s="24" t="str">
        <f aca="false">IF($B302="","",IFERROR(INDEX(Deductees!$C$5:$C$304,MATCH($B302,Deductees!$A$5:$A$304,0)),"Not in master"))</f>
        <v/>
      </c>
      <c r="J302" s="24" t="str">
        <f aca="false">IF($B302="","",IFERROR(INDEX(Deductees!$D$5:$D$304,MATCH($B302,Deductees!$A$5:$A$304,0)),"-"))</f>
        <v/>
      </c>
      <c r="K302" s="24" t="str">
        <f aca="false">IF($C302="","",IFERROR(INDEX('Section Master'!$C$5:$C$29,MATCH($C302,'Section Master'!$A$5:$A$29,0))&amp;" / "&amp;INDEX('Section Master'!$D$5:$D$29,MATCH($C302,'Section Master'!$A$5:$A$29,0)),"Code not found"))</f>
        <v/>
      </c>
      <c r="L302" s="25" t="str">
        <f aca="false">IF(OR($B302="",$C302="",$E302=""),"",IFERROR(IF(I302&lt;&gt;"Valid",MAX(INDEX('Section Master'!$F$5:$F$29,MATCH($C302,'Section Master'!$A$5:$A$29,0)),INDEX('Section Master'!$G$5:$G$29,MATCH($C302,'Section Master'!$A$5:$A$29,0))),IF(J302="Individual/HUF",INDEX('Section Master'!$E$5:$E$29,MATCH($C302,'Section Master'!$A$5:$A$29,0)),INDEX('Section Master'!$F$5:$F$29,MATCH($C302,'Section Master'!$A$5:$A$29,0)))),0))</f>
        <v/>
      </c>
      <c r="M302" s="26" t="str">
        <f aca="false">IF(A302="","",IF(MONTH(A302)&gt;=4,YEAR(A302),YEAR(A302)-1))</f>
        <v/>
      </c>
      <c r="N302" s="21" t="str">
        <f aca="false">IF(A302="","","Q"&amp;CHOOSE(MONTH(A302),4,4,4,1,1,1,2,2,2,3,3,3))</f>
        <v/>
      </c>
      <c r="O302" s="27" t="str">
        <f aca="false">IF(OR($B302="",$C302="",$E302=""),"",SUMIFS($E$6:E302,$B$6:B302,B302,$C$6:C302,C302,$M$6:M302,M302))</f>
        <v/>
      </c>
      <c r="P302" s="27" t="str">
        <f aca="false">IF(OR($B302="",$C302="",$E302=""),"",SUMIFS($Q$6:Q301,$B$6:B301,B302,$C$6:C301,C302,$M$6:M301,M302))</f>
        <v/>
      </c>
      <c r="Q302" s="27" t="str">
        <f aca="false">IF(OR($B302="",$C302="",$E302=""),"",IFERROR(CHOOSE(MATCH(INDEX('Section Master'!$H$5:$H$29,MATCH($C302,'Section Master'!$A$5:$A$29,0)),{"Single+Aggregate","Aggregate","Per payment","Excess over","None"},0),IF(O302&gt;INDEX('Section Master'!$J$5:$J$29,MATCH($C302,'Section Master'!$A$5:$A$29,0)),O302-P302,IF(E302&gt;INDEX('Section Master'!$I$5:$I$29,MATCH($C302,'Section Master'!$A$5:$A$29,0)),E302,0)),IF(O302&gt;INDEX('Section Master'!$J$5:$J$29,MATCH($C302,'Section Master'!$A$5:$A$29,0)),O302-P302,0),IF(E302&gt;INDEX('Section Master'!$I$5:$I$29,MATCH($C302,'Section Master'!$A$5:$A$29,0)),E302,0),MAX(0,O302-INDEX('Section Master'!$J$5:$J$29,MATCH($C302,'Section Master'!$A$5:$A$29,0)))-P302,E302),0))</f>
        <v/>
      </c>
      <c r="R302" s="28" t="str">
        <f aca="false">IF(Q302="","",ROUND(Q302*L302,0))</f>
        <v/>
      </c>
      <c r="T302" s="29" t="str">
        <f aca="false">IF(A302="","",IF(MONTH(A302)=3,DATE(YEAR(A302),4,30),DATE(YEAR(A302),MONTH(A302)+1,7)))</f>
        <v/>
      </c>
      <c r="U302" s="26" t="str">
        <f aca="false">IF(OR(R302="",F302=""),"",IF(R302=0,0,IF(F302&gt;T302,(YEAR(F302)-YEAR(A302))*12+MONTH(F302)-MONTH(A302)+1,0)))</f>
        <v/>
      </c>
      <c r="V302" s="30" t="str">
        <f aca="false">IF(U302="","",ROUND(R302*Summary!$C$7*U302,0))</f>
        <v/>
      </c>
      <c r="W302" s="21" t="str">
        <f aca="false">IF(OR($B302="",$C302="",$E302=""),"",IF(R302=0,"No TDS yet",IF(F302="",IF(Summary!$C$6&gt;T302,"Overdue","Pending"),IF(F302&gt;T302,"Deposited late","Deposited"))))</f>
        <v/>
      </c>
      <c r="X302" s="31" t="str">
        <f aca="false">IF(B302="","",IF(OR(ISNA(MATCH($B302,Deductees!$A$5:$A$304,0)),ISNA(MATCH($C302,'Section Master'!$A$5:$A$29,0)),E302=""),1,0))</f>
        <v/>
      </c>
    </row>
    <row r="303" customFormat="false" ht="15" hidden="false" customHeight="true" outlineLevel="0" collapsed="false">
      <c r="A303" s="32"/>
      <c r="B303" s="17"/>
      <c r="C303" s="17"/>
      <c r="D303" s="17"/>
      <c r="E303" s="33"/>
      <c r="F303" s="32"/>
      <c r="G303" s="17"/>
      <c r="H303" s="24" t="str">
        <f aca="false">IF($B303="","",IFERROR(INDEX(Deductees!$B$5:$B$304,MATCH($B303,Deductees!$A$5:$A$304,0))&amp;"",""))</f>
        <v/>
      </c>
      <c r="I303" s="24" t="str">
        <f aca="false">IF($B303="","",IFERROR(INDEX(Deductees!$C$5:$C$304,MATCH($B303,Deductees!$A$5:$A$304,0)),"Not in master"))</f>
        <v/>
      </c>
      <c r="J303" s="24" t="str">
        <f aca="false">IF($B303="","",IFERROR(INDEX(Deductees!$D$5:$D$304,MATCH($B303,Deductees!$A$5:$A$304,0)),"-"))</f>
        <v/>
      </c>
      <c r="K303" s="24" t="str">
        <f aca="false">IF($C303="","",IFERROR(INDEX('Section Master'!$C$5:$C$29,MATCH($C303,'Section Master'!$A$5:$A$29,0))&amp;" / "&amp;INDEX('Section Master'!$D$5:$D$29,MATCH($C303,'Section Master'!$A$5:$A$29,0)),"Code not found"))</f>
        <v/>
      </c>
      <c r="L303" s="25" t="str">
        <f aca="false">IF(OR($B303="",$C303="",$E303=""),"",IFERROR(IF(I303&lt;&gt;"Valid",MAX(INDEX('Section Master'!$F$5:$F$29,MATCH($C303,'Section Master'!$A$5:$A$29,0)),INDEX('Section Master'!$G$5:$G$29,MATCH($C303,'Section Master'!$A$5:$A$29,0))),IF(J303="Individual/HUF",INDEX('Section Master'!$E$5:$E$29,MATCH($C303,'Section Master'!$A$5:$A$29,0)),INDEX('Section Master'!$F$5:$F$29,MATCH($C303,'Section Master'!$A$5:$A$29,0)))),0))</f>
        <v/>
      </c>
      <c r="M303" s="26" t="str">
        <f aca="false">IF(A303="","",IF(MONTH(A303)&gt;=4,YEAR(A303),YEAR(A303)-1))</f>
        <v/>
      </c>
      <c r="N303" s="21" t="str">
        <f aca="false">IF(A303="","","Q"&amp;CHOOSE(MONTH(A303),4,4,4,1,1,1,2,2,2,3,3,3))</f>
        <v/>
      </c>
      <c r="O303" s="27" t="str">
        <f aca="false">IF(OR($B303="",$C303="",$E303=""),"",SUMIFS($E$6:E303,$B$6:B303,B303,$C$6:C303,C303,$M$6:M303,M303))</f>
        <v/>
      </c>
      <c r="P303" s="27" t="str">
        <f aca="false">IF(OR($B303="",$C303="",$E303=""),"",SUMIFS($Q$6:Q302,$B$6:B302,B303,$C$6:C302,C303,$M$6:M302,M303))</f>
        <v/>
      </c>
      <c r="Q303" s="27" t="str">
        <f aca="false">IF(OR($B303="",$C303="",$E303=""),"",IFERROR(CHOOSE(MATCH(INDEX('Section Master'!$H$5:$H$29,MATCH($C303,'Section Master'!$A$5:$A$29,0)),{"Single+Aggregate","Aggregate","Per payment","Excess over","None"},0),IF(O303&gt;INDEX('Section Master'!$J$5:$J$29,MATCH($C303,'Section Master'!$A$5:$A$29,0)),O303-P303,IF(E303&gt;INDEX('Section Master'!$I$5:$I$29,MATCH($C303,'Section Master'!$A$5:$A$29,0)),E303,0)),IF(O303&gt;INDEX('Section Master'!$J$5:$J$29,MATCH($C303,'Section Master'!$A$5:$A$29,0)),O303-P303,0),IF(E303&gt;INDEX('Section Master'!$I$5:$I$29,MATCH($C303,'Section Master'!$A$5:$A$29,0)),E303,0),MAX(0,O303-INDEX('Section Master'!$J$5:$J$29,MATCH($C303,'Section Master'!$A$5:$A$29,0)))-P303,E303),0))</f>
        <v/>
      </c>
      <c r="R303" s="28" t="str">
        <f aca="false">IF(Q303="","",ROUND(Q303*L303,0))</f>
        <v/>
      </c>
      <c r="T303" s="29" t="str">
        <f aca="false">IF(A303="","",IF(MONTH(A303)=3,DATE(YEAR(A303),4,30),DATE(YEAR(A303),MONTH(A303)+1,7)))</f>
        <v/>
      </c>
      <c r="U303" s="26" t="str">
        <f aca="false">IF(OR(R303="",F303=""),"",IF(R303=0,0,IF(F303&gt;T303,(YEAR(F303)-YEAR(A303))*12+MONTH(F303)-MONTH(A303)+1,0)))</f>
        <v/>
      </c>
      <c r="V303" s="30" t="str">
        <f aca="false">IF(U303="","",ROUND(R303*Summary!$C$7*U303,0))</f>
        <v/>
      </c>
      <c r="W303" s="21" t="str">
        <f aca="false">IF(OR($B303="",$C303="",$E303=""),"",IF(R303=0,"No TDS yet",IF(F303="",IF(Summary!$C$6&gt;T303,"Overdue","Pending"),IF(F303&gt;T303,"Deposited late","Deposited"))))</f>
        <v/>
      </c>
      <c r="X303" s="31" t="str">
        <f aca="false">IF(B303="","",IF(OR(ISNA(MATCH($B303,Deductees!$A$5:$A$304,0)),ISNA(MATCH($C303,'Section Master'!$A$5:$A$29,0)),E303=""),1,0))</f>
        <v/>
      </c>
    </row>
    <row r="304" customFormat="false" ht="15" hidden="false" customHeight="true" outlineLevel="0" collapsed="false">
      <c r="A304" s="32"/>
      <c r="B304" s="17"/>
      <c r="C304" s="17"/>
      <c r="D304" s="17"/>
      <c r="E304" s="33"/>
      <c r="F304" s="32"/>
      <c r="G304" s="17"/>
      <c r="H304" s="24" t="str">
        <f aca="false">IF($B304="","",IFERROR(INDEX(Deductees!$B$5:$B$304,MATCH($B304,Deductees!$A$5:$A$304,0))&amp;"",""))</f>
        <v/>
      </c>
      <c r="I304" s="24" t="str">
        <f aca="false">IF($B304="","",IFERROR(INDEX(Deductees!$C$5:$C$304,MATCH($B304,Deductees!$A$5:$A$304,0)),"Not in master"))</f>
        <v/>
      </c>
      <c r="J304" s="24" t="str">
        <f aca="false">IF($B304="","",IFERROR(INDEX(Deductees!$D$5:$D$304,MATCH($B304,Deductees!$A$5:$A$304,0)),"-"))</f>
        <v/>
      </c>
      <c r="K304" s="24" t="str">
        <f aca="false">IF($C304="","",IFERROR(INDEX('Section Master'!$C$5:$C$29,MATCH($C304,'Section Master'!$A$5:$A$29,0))&amp;" / "&amp;INDEX('Section Master'!$D$5:$D$29,MATCH($C304,'Section Master'!$A$5:$A$29,0)),"Code not found"))</f>
        <v/>
      </c>
      <c r="L304" s="25" t="str">
        <f aca="false">IF(OR($B304="",$C304="",$E304=""),"",IFERROR(IF(I304&lt;&gt;"Valid",MAX(INDEX('Section Master'!$F$5:$F$29,MATCH($C304,'Section Master'!$A$5:$A$29,0)),INDEX('Section Master'!$G$5:$G$29,MATCH($C304,'Section Master'!$A$5:$A$29,0))),IF(J304="Individual/HUF",INDEX('Section Master'!$E$5:$E$29,MATCH($C304,'Section Master'!$A$5:$A$29,0)),INDEX('Section Master'!$F$5:$F$29,MATCH($C304,'Section Master'!$A$5:$A$29,0)))),0))</f>
        <v/>
      </c>
      <c r="M304" s="26" t="str">
        <f aca="false">IF(A304="","",IF(MONTH(A304)&gt;=4,YEAR(A304),YEAR(A304)-1))</f>
        <v/>
      </c>
      <c r="N304" s="21" t="str">
        <f aca="false">IF(A304="","","Q"&amp;CHOOSE(MONTH(A304),4,4,4,1,1,1,2,2,2,3,3,3))</f>
        <v/>
      </c>
      <c r="O304" s="27" t="str">
        <f aca="false">IF(OR($B304="",$C304="",$E304=""),"",SUMIFS($E$6:E304,$B$6:B304,B304,$C$6:C304,C304,$M$6:M304,M304))</f>
        <v/>
      </c>
      <c r="P304" s="27" t="str">
        <f aca="false">IF(OR($B304="",$C304="",$E304=""),"",SUMIFS($Q$6:Q303,$B$6:B303,B304,$C$6:C303,C304,$M$6:M303,M304))</f>
        <v/>
      </c>
      <c r="Q304" s="27" t="str">
        <f aca="false">IF(OR($B304="",$C304="",$E304=""),"",IFERROR(CHOOSE(MATCH(INDEX('Section Master'!$H$5:$H$29,MATCH($C304,'Section Master'!$A$5:$A$29,0)),{"Single+Aggregate","Aggregate","Per payment","Excess over","None"},0),IF(O304&gt;INDEX('Section Master'!$J$5:$J$29,MATCH($C304,'Section Master'!$A$5:$A$29,0)),O304-P304,IF(E304&gt;INDEX('Section Master'!$I$5:$I$29,MATCH($C304,'Section Master'!$A$5:$A$29,0)),E304,0)),IF(O304&gt;INDEX('Section Master'!$J$5:$J$29,MATCH($C304,'Section Master'!$A$5:$A$29,0)),O304-P304,0),IF(E304&gt;INDEX('Section Master'!$I$5:$I$29,MATCH($C304,'Section Master'!$A$5:$A$29,0)),E304,0),MAX(0,O304-INDEX('Section Master'!$J$5:$J$29,MATCH($C304,'Section Master'!$A$5:$A$29,0)))-P304,E304),0))</f>
        <v/>
      </c>
      <c r="R304" s="28" t="str">
        <f aca="false">IF(Q304="","",ROUND(Q304*L304,0))</f>
        <v/>
      </c>
      <c r="T304" s="29" t="str">
        <f aca="false">IF(A304="","",IF(MONTH(A304)=3,DATE(YEAR(A304),4,30),DATE(YEAR(A304),MONTH(A304)+1,7)))</f>
        <v/>
      </c>
      <c r="U304" s="26" t="str">
        <f aca="false">IF(OR(R304="",F304=""),"",IF(R304=0,0,IF(F304&gt;T304,(YEAR(F304)-YEAR(A304))*12+MONTH(F304)-MONTH(A304)+1,0)))</f>
        <v/>
      </c>
      <c r="V304" s="30" t="str">
        <f aca="false">IF(U304="","",ROUND(R304*Summary!$C$7*U304,0))</f>
        <v/>
      </c>
      <c r="W304" s="21" t="str">
        <f aca="false">IF(OR($B304="",$C304="",$E304=""),"",IF(R304=0,"No TDS yet",IF(F304="",IF(Summary!$C$6&gt;T304,"Overdue","Pending"),IF(F304&gt;T304,"Deposited late","Deposited"))))</f>
        <v/>
      </c>
      <c r="X304" s="31" t="str">
        <f aca="false">IF(B304="","",IF(OR(ISNA(MATCH($B304,Deductees!$A$5:$A$304,0)),ISNA(MATCH($C304,'Section Master'!$A$5:$A$29,0)),E304=""),1,0))</f>
        <v/>
      </c>
    </row>
    <row r="305" customFormat="false" ht="15" hidden="false" customHeight="true" outlineLevel="0" collapsed="false">
      <c r="A305" s="32"/>
      <c r="B305" s="17"/>
      <c r="C305" s="17"/>
      <c r="D305" s="17"/>
      <c r="E305" s="33"/>
      <c r="F305" s="32"/>
      <c r="G305" s="17"/>
      <c r="H305" s="24" t="str">
        <f aca="false">IF($B305="","",IFERROR(INDEX(Deductees!$B$5:$B$304,MATCH($B305,Deductees!$A$5:$A$304,0))&amp;"",""))</f>
        <v/>
      </c>
      <c r="I305" s="24" t="str">
        <f aca="false">IF($B305="","",IFERROR(INDEX(Deductees!$C$5:$C$304,MATCH($B305,Deductees!$A$5:$A$304,0)),"Not in master"))</f>
        <v/>
      </c>
      <c r="J305" s="24" t="str">
        <f aca="false">IF($B305="","",IFERROR(INDEX(Deductees!$D$5:$D$304,MATCH($B305,Deductees!$A$5:$A$304,0)),"-"))</f>
        <v/>
      </c>
      <c r="K305" s="24" t="str">
        <f aca="false">IF($C305="","",IFERROR(INDEX('Section Master'!$C$5:$C$29,MATCH($C305,'Section Master'!$A$5:$A$29,0))&amp;" / "&amp;INDEX('Section Master'!$D$5:$D$29,MATCH($C305,'Section Master'!$A$5:$A$29,0)),"Code not found"))</f>
        <v/>
      </c>
      <c r="L305" s="25" t="str">
        <f aca="false">IF(OR($B305="",$C305="",$E305=""),"",IFERROR(IF(I305&lt;&gt;"Valid",MAX(INDEX('Section Master'!$F$5:$F$29,MATCH($C305,'Section Master'!$A$5:$A$29,0)),INDEX('Section Master'!$G$5:$G$29,MATCH($C305,'Section Master'!$A$5:$A$29,0))),IF(J305="Individual/HUF",INDEX('Section Master'!$E$5:$E$29,MATCH($C305,'Section Master'!$A$5:$A$29,0)),INDEX('Section Master'!$F$5:$F$29,MATCH($C305,'Section Master'!$A$5:$A$29,0)))),0))</f>
        <v/>
      </c>
      <c r="M305" s="26" t="str">
        <f aca="false">IF(A305="","",IF(MONTH(A305)&gt;=4,YEAR(A305),YEAR(A305)-1))</f>
        <v/>
      </c>
      <c r="N305" s="21" t="str">
        <f aca="false">IF(A305="","","Q"&amp;CHOOSE(MONTH(A305),4,4,4,1,1,1,2,2,2,3,3,3))</f>
        <v/>
      </c>
      <c r="O305" s="27" t="str">
        <f aca="false">IF(OR($B305="",$C305="",$E305=""),"",SUMIFS($E$6:E305,$B$6:B305,B305,$C$6:C305,C305,$M$6:M305,M305))</f>
        <v/>
      </c>
      <c r="P305" s="27" t="str">
        <f aca="false">IF(OR($B305="",$C305="",$E305=""),"",SUMIFS($Q$6:Q304,$B$6:B304,B305,$C$6:C304,C305,$M$6:M304,M305))</f>
        <v/>
      </c>
      <c r="Q305" s="27" t="str">
        <f aca="false">IF(OR($B305="",$C305="",$E305=""),"",IFERROR(CHOOSE(MATCH(INDEX('Section Master'!$H$5:$H$29,MATCH($C305,'Section Master'!$A$5:$A$29,0)),{"Single+Aggregate","Aggregate","Per payment","Excess over","None"},0),IF(O305&gt;INDEX('Section Master'!$J$5:$J$29,MATCH($C305,'Section Master'!$A$5:$A$29,0)),O305-P305,IF(E305&gt;INDEX('Section Master'!$I$5:$I$29,MATCH($C305,'Section Master'!$A$5:$A$29,0)),E305,0)),IF(O305&gt;INDEX('Section Master'!$J$5:$J$29,MATCH($C305,'Section Master'!$A$5:$A$29,0)),O305-P305,0),IF(E305&gt;INDEX('Section Master'!$I$5:$I$29,MATCH($C305,'Section Master'!$A$5:$A$29,0)),E305,0),MAX(0,O305-INDEX('Section Master'!$J$5:$J$29,MATCH($C305,'Section Master'!$A$5:$A$29,0)))-P305,E305),0))</f>
        <v/>
      </c>
      <c r="R305" s="28" t="str">
        <f aca="false">IF(Q305="","",ROUND(Q305*L305,0))</f>
        <v/>
      </c>
      <c r="T305" s="29" t="str">
        <f aca="false">IF(A305="","",IF(MONTH(A305)=3,DATE(YEAR(A305),4,30),DATE(YEAR(A305),MONTH(A305)+1,7)))</f>
        <v/>
      </c>
      <c r="U305" s="26" t="str">
        <f aca="false">IF(OR(R305="",F305=""),"",IF(R305=0,0,IF(F305&gt;T305,(YEAR(F305)-YEAR(A305))*12+MONTH(F305)-MONTH(A305)+1,0)))</f>
        <v/>
      </c>
      <c r="V305" s="30" t="str">
        <f aca="false">IF(U305="","",ROUND(R305*Summary!$C$7*U305,0))</f>
        <v/>
      </c>
      <c r="W305" s="21" t="str">
        <f aca="false">IF(OR($B305="",$C305="",$E305=""),"",IF(R305=0,"No TDS yet",IF(F305="",IF(Summary!$C$6&gt;T305,"Overdue","Pending"),IF(F305&gt;T305,"Deposited late","Deposited"))))</f>
        <v/>
      </c>
      <c r="X305" s="31" t="str">
        <f aca="false">IF(B305="","",IF(OR(ISNA(MATCH($B305,Deductees!$A$5:$A$304,0)),ISNA(MATCH($C305,'Section Master'!$A$5:$A$29,0)),E305=""),1,0))</f>
        <v/>
      </c>
    </row>
    <row r="306" customFormat="false" ht="15" hidden="false" customHeight="true" outlineLevel="0" collapsed="false">
      <c r="A306" s="32"/>
      <c r="B306" s="17"/>
      <c r="C306" s="17"/>
      <c r="D306" s="17"/>
      <c r="E306" s="33"/>
      <c r="F306" s="32"/>
      <c r="G306" s="17"/>
      <c r="H306" s="24" t="str">
        <f aca="false">IF($B306="","",IFERROR(INDEX(Deductees!$B$5:$B$304,MATCH($B306,Deductees!$A$5:$A$304,0))&amp;"",""))</f>
        <v/>
      </c>
      <c r="I306" s="24" t="str">
        <f aca="false">IF($B306="","",IFERROR(INDEX(Deductees!$C$5:$C$304,MATCH($B306,Deductees!$A$5:$A$304,0)),"Not in master"))</f>
        <v/>
      </c>
      <c r="J306" s="24" t="str">
        <f aca="false">IF($B306="","",IFERROR(INDEX(Deductees!$D$5:$D$304,MATCH($B306,Deductees!$A$5:$A$304,0)),"-"))</f>
        <v/>
      </c>
      <c r="K306" s="24" t="str">
        <f aca="false">IF($C306="","",IFERROR(INDEX('Section Master'!$C$5:$C$29,MATCH($C306,'Section Master'!$A$5:$A$29,0))&amp;" / "&amp;INDEX('Section Master'!$D$5:$D$29,MATCH($C306,'Section Master'!$A$5:$A$29,0)),"Code not found"))</f>
        <v/>
      </c>
      <c r="L306" s="25" t="str">
        <f aca="false">IF(OR($B306="",$C306="",$E306=""),"",IFERROR(IF(I306&lt;&gt;"Valid",MAX(INDEX('Section Master'!$F$5:$F$29,MATCH($C306,'Section Master'!$A$5:$A$29,0)),INDEX('Section Master'!$G$5:$G$29,MATCH($C306,'Section Master'!$A$5:$A$29,0))),IF(J306="Individual/HUF",INDEX('Section Master'!$E$5:$E$29,MATCH($C306,'Section Master'!$A$5:$A$29,0)),INDEX('Section Master'!$F$5:$F$29,MATCH($C306,'Section Master'!$A$5:$A$29,0)))),0))</f>
        <v/>
      </c>
      <c r="M306" s="26" t="str">
        <f aca="false">IF(A306="","",IF(MONTH(A306)&gt;=4,YEAR(A306),YEAR(A306)-1))</f>
        <v/>
      </c>
      <c r="N306" s="21" t="str">
        <f aca="false">IF(A306="","","Q"&amp;CHOOSE(MONTH(A306),4,4,4,1,1,1,2,2,2,3,3,3))</f>
        <v/>
      </c>
      <c r="O306" s="27" t="str">
        <f aca="false">IF(OR($B306="",$C306="",$E306=""),"",SUMIFS($E$6:E306,$B$6:B306,B306,$C$6:C306,C306,$M$6:M306,M306))</f>
        <v/>
      </c>
      <c r="P306" s="27" t="str">
        <f aca="false">IF(OR($B306="",$C306="",$E306=""),"",SUMIFS($Q$6:Q305,$B$6:B305,B306,$C$6:C305,C306,$M$6:M305,M306))</f>
        <v/>
      </c>
      <c r="Q306" s="27" t="str">
        <f aca="false">IF(OR($B306="",$C306="",$E306=""),"",IFERROR(CHOOSE(MATCH(INDEX('Section Master'!$H$5:$H$29,MATCH($C306,'Section Master'!$A$5:$A$29,0)),{"Single+Aggregate","Aggregate","Per payment","Excess over","None"},0),IF(O306&gt;INDEX('Section Master'!$J$5:$J$29,MATCH($C306,'Section Master'!$A$5:$A$29,0)),O306-P306,IF(E306&gt;INDEX('Section Master'!$I$5:$I$29,MATCH($C306,'Section Master'!$A$5:$A$29,0)),E306,0)),IF(O306&gt;INDEX('Section Master'!$J$5:$J$29,MATCH($C306,'Section Master'!$A$5:$A$29,0)),O306-P306,0),IF(E306&gt;INDEX('Section Master'!$I$5:$I$29,MATCH($C306,'Section Master'!$A$5:$A$29,0)),E306,0),MAX(0,O306-INDEX('Section Master'!$J$5:$J$29,MATCH($C306,'Section Master'!$A$5:$A$29,0)))-P306,E306),0))</f>
        <v/>
      </c>
      <c r="R306" s="28" t="str">
        <f aca="false">IF(Q306="","",ROUND(Q306*L306,0))</f>
        <v/>
      </c>
      <c r="T306" s="29" t="str">
        <f aca="false">IF(A306="","",IF(MONTH(A306)=3,DATE(YEAR(A306),4,30),DATE(YEAR(A306),MONTH(A306)+1,7)))</f>
        <v/>
      </c>
      <c r="U306" s="26" t="str">
        <f aca="false">IF(OR(R306="",F306=""),"",IF(R306=0,0,IF(F306&gt;T306,(YEAR(F306)-YEAR(A306))*12+MONTH(F306)-MONTH(A306)+1,0)))</f>
        <v/>
      </c>
      <c r="V306" s="30" t="str">
        <f aca="false">IF(U306="","",ROUND(R306*Summary!$C$7*U306,0))</f>
        <v/>
      </c>
      <c r="W306" s="21" t="str">
        <f aca="false">IF(OR($B306="",$C306="",$E306=""),"",IF(R306=0,"No TDS yet",IF(F306="",IF(Summary!$C$6&gt;T306,"Overdue","Pending"),IF(F306&gt;T306,"Deposited late","Deposited"))))</f>
        <v/>
      </c>
      <c r="X306" s="31" t="str">
        <f aca="false">IF(B306="","",IF(OR(ISNA(MATCH($B306,Deductees!$A$5:$A$304,0)),ISNA(MATCH($C306,'Section Master'!$A$5:$A$29,0)),E306=""),1,0))</f>
        <v/>
      </c>
    </row>
    <row r="307" customFormat="false" ht="15" hidden="false" customHeight="true" outlineLevel="0" collapsed="false">
      <c r="A307" s="32"/>
      <c r="B307" s="17"/>
      <c r="C307" s="17"/>
      <c r="D307" s="17"/>
      <c r="E307" s="33"/>
      <c r="F307" s="32"/>
      <c r="G307" s="17"/>
      <c r="H307" s="24" t="str">
        <f aca="false">IF($B307="","",IFERROR(INDEX(Deductees!$B$5:$B$304,MATCH($B307,Deductees!$A$5:$A$304,0))&amp;"",""))</f>
        <v/>
      </c>
      <c r="I307" s="24" t="str">
        <f aca="false">IF($B307="","",IFERROR(INDEX(Deductees!$C$5:$C$304,MATCH($B307,Deductees!$A$5:$A$304,0)),"Not in master"))</f>
        <v/>
      </c>
      <c r="J307" s="24" t="str">
        <f aca="false">IF($B307="","",IFERROR(INDEX(Deductees!$D$5:$D$304,MATCH($B307,Deductees!$A$5:$A$304,0)),"-"))</f>
        <v/>
      </c>
      <c r="K307" s="24" t="str">
        <f aca="false">IF($C307="","",IFERROR(INDEX('Section Master'!$C$5:$C$29,MATCH($C307,'Section Master'!$A$5:$A$29,0))&amp;" / "&amp;INDEX('Section Master'!$D$5:$D$29,MATCH($C307,'Section Master'!$A$5:$A$29,0)),"Code not found"))</f>
        <v/>
      </c>
      <c r="L307" s="25" t="str">
        <f aca="false">IF(OR($B307="",$C307="",$E307=""),"",IFERROR(IF(I307&lt;&gt;"Valid",MAX(INDEX('Section Master'!$F$5:$F$29,MATCH($C307,'Section Master'!$A$5:$A$29,0)),INDEX('Section Master'!$G$5:$G$29,MATCH($C307,'Section Master'!$A$5:$A$29,0))),IF(J307="Individual/HUF",INDEX('Section Master'!$E$5:$E$29,MATCH($C307,'Section Master'!$A$5:$A$29,0)),INDEX('Section Master'!$F$5:$F$29,MATCH($C307,'Section Master'!$A$5:$A$29,0)))),0))</f>
        <v/>
      </c>
      <c r="M307" s="26" t="str">
        <f aca="false">IF(A307="","",IF(MONTH(A307)&gt;=4,YEAR(A307),YEAR(A307)-1))</f>
        <v/>
      </c>
      <c r="N307" s="21" t="str">
        <f aca="false">IF(A307="","","Q"&amp;CHOOSE(MONTH(A307),4,4,4,1,1,1,2,2,2,3,3,3))</f>
        <v/>
      </c>
      <c r="O307" s="27" t="str">
        <f aca="false">IF(OR($B307="",$C307="",$E307=""),"",SUMIFS($E$6:E307,$B$6:B307,B307,$C$6:C307,C307,$M$6:M307,M307))</f>
        <v/>
      </c>
      <c r="P307" s="27" t="str">
        <f aca="false">IF(OR($B307="",$C307="",$E307=""),"",SUMIFS($Q$6:Q306,$B$6:B306,B307,$C$6:C306,C307,$M$6:M306,M307))</f>
        <v/>
      </c>
      <c r="Q307" s="27" t="str">
        <f aca="false">IF(OR($B307="",$C307="",$E307=""),"",IFERROR(CHOOSE(MATCH(INDEX('Section Master'!$H$5:$H$29,MATCH($C307,'Section Master'!$A$5:$A$29,0)),{"Single+Aggregate","Aggregate","Per payment","Excess over","None"},0),IF(O307&gt;INDEX('Section Master'!$J$5:$J$29,MATCH($C307,'Section Master'!$A$5:$A$29,0)),O307-P307,IF(E307&gt;INDEX('Section Master'!$I$5:$I$29,MATCH($C307,'Section Master'!$A$5:$A$29,0)),E307,0)),IF(O307&gt;INDEX('Section Master'!$J$5:$J$29,MATCH($C307,'Section Master'!$A$5:$A$29,0)),O307-P307,0),IF(E307&gt;INDEX('Section Master'!$I$5:$I$29,MATCH($C307,'Section Master'!$A$5:$A$29,0)),E307,0),MAX(0,O307-INDEX('Section Master'!$J$5:$J$29,MATCH($C307,'Section Master'!$A$5:$A$29,0)))-P307,E307),0))</f>
        <v/>
      </c>
      <c r="R307" s="28" t="str">
        <f aca="false">IF(Q307="","",ROUND(Q307*L307,0))</f>
        <v/>
      </c>
      <c r="T307" s="29" t="str">
        <f aca="false">IF(A307="","",IF(MONTH(A307)=3,DATE(YEAR(A307),4,30),DATE(YEAR(A307),MONTH(A307)+1,7)))</f>
        <v/>
      </c>
      <c r="U307" s="26" t="str">
        <f aca="false">IF(OR(R307="",F307=""),"",IF(R307=0,0,IF(F307&gt;T307,(YEAR(F307)-YEAR(A307))*12+MONTH(F307)-MONTH(A307)+1,0)))</f>
        <v/>
      </c>
      <c r="V307" s="30" t="str">
        <f aca="false">IF(U307="","",ROUND(R307*Summary!$C$7*U307,0))</f>
        <v/>
      </c>
      <c r="W307" s="21" t="str">
        <f aca="false">IF(OR($B307="",$C307="",$E307=""),"",IF(R307=0,"No TDS yet",IF(F307="",IF(Summary!$C$6&gt;T307,"Overdue","Pending"),IF(F307&gt;T307,"Deposited late","Deposited"))))</f>
        <v/>
      </c>
      <c r="X307" s="31" t="str">
        <f aca="false">IF(B307="","",IF(OR(ISNA(MATCH($B307,Deductees!$A$5:$A$304,0)),ISNA(MATCH($C307,'Section Master'!$A$5:$A$29,0)),E307=""),1,0))</f>
        <v/>
      </c>
    </row>
    <row r="308" customFormat="false" ht="15" hidden="false" customHeight="true" outlineLevel="0" collapsed="false">
      <c r="A308" s="32"/>
      <c r="B308" s="17"/>
      <c r="C308" s="17"/>
      <c r="D308" s="17"/>
      <c r="E308" s="33"/>
      <c r="F308" s="32"/>
      <c r="G308" s="17"/>
      <c r="H308" s="24" t="str">
        <f aca="false">IF($B308="","",IFERROR(INDEX(Deductees!$B$5:$B$304,MATCH($B308,Deductees!$A$5:$A$304,0))&amp;"",""))</f>
        <v/>
      </c>
      <c r="I308" s="24" t="str">
        <f aca="false">IF($B308="","",IFERROR(INDEX(Deductees!$C$5:$C$304,MATCH($B308,Deductees!$A$5:$A$304,0)),"Not in master"))</f>
        <v/>
      </c>
      <c r="J308" s="24" t="str">
        <f aca="false">IF($B308="","",IFERROR(INDEX(Deductees!$D$5:$D$304,MATCH($B308,Deductees!$A$5:$A$304,0)),"-"))</f>
        <v/>
      </c>
      <c r="K308" s="24" t="str">
        <f aca="false">IF($C308="","",IFERROR(INDEX('Section Master'!$C$5:$C$29,MATCH($C308,'Section Master'!$A$5:$A$29,0))&amp;" / "&amp;INDEX('Section Master'!$D$5:$D$29,MATCH($C308,'Section Master'!$A$5:$A$29,0)),"Code not found"))</f>
        <v/>
      </c>
      <c r="L308" s="25" t="str">
        <f aca="false">IF(OR($B308="",$C308="",$E308=""),"",IFERROR(IF(I308&lt;&gt;"Valid",MAX(INDEX('Section Master'!$F$5:$F$29,MATCH($C308,'Section Master'!$A$5:$A$29,0)),INDEX('Section Master'!$G$5:$G$29,MATCH($C308,'Section Master'!$A$5:$A$29,0))),IF(J308="Individual/HUF",INDEX('Section Master'!$E$5:$E$29,MATCH($C308,'Section Master'!$A$5:$A$29,0)),INDEX('Section Master'!$F$5:$F$29,MATCH($C308,'Section Master'!$A$5:$A$29,0)))),0))</f>
        <v/>
      </c>
      <c r="M308" s="26" t="str">
        <f aca="false">IF(A308="","",IF(MONTH(A308)&gt;=4,YEAR(A308),YEAR(A308)-1))</f>
        <v/>
      </c>
      <c r="N308" s="21" t="str">
        <f aca="false">IF(A308="","","Q"&amp;CHOOSE(MONTH(A308),4,4,4,1,1,1,2,2,2,3,3,3))</f>
        <v/>
      </c>
      <c r="O308" s="27" t="str">
        <f aca="false">IF(OR($B308="",$C308="",$E308=""),"",SUMIFS($E$6:E308,$B$6:B308,B308,$C$6:C308,C308,$M$6:M308,M308))</f>
        <v/>
      </c>
      <c r="P308" s="27" t="str">
        <f aca="false">IF(OR($B308="",$C308="",$E308=""),"",SUMIFS($Q$6:Q307,$B$6:B307,B308,$C$6:C307,C308,$M$6:M307,M308))</f>
        <v/>
      </c>
      <c r="Q308" s="27" t="str">
        <f aca="false">IF(OR($B308="",$C308="",$E308=""),"",IFERROR(CHOOSE(MATCH(INDEX('Section Master'!$H$5:$H$29,MATCH($C308,'Section Master'!$A$5:$A$29,0)),{"Single+Aggregate","Aggregate","Per payment","Excess over","None"},0),IF(O308&gt;INDEX('Section Master'!$J$5:$J$29,MATCH($C308,'Section Master'!$A$5:$A$29,0)),O308-P308,IF(E308&gt;INDEX('Section Master'!$I$5:$I$29,MATCH($C308,'Section Master'!$A$5:$A$29,0)),E308,0)),IF(O308&gt;INDEX('Section Master'!$J$5:$J$29,MATCH($C308,'Section Master'!$A$5:$A$29,0)),O308-P308,0),IF(E308&gt;INDEX('Section Master'!$I$5:$I$29,MATCH($C308,'Section Master'!$A$5:$A$29,0)),E308,0),MAX(0,O308-INDEX('Section Master'!$J$5:$J$29,MATCH($C308,'Section Master'!$A$5:$A$29,0)))-P308,E308),0))</f>
        <v/>
      </c>
      <c r="R308" s="28" t="str">
        <f aca="false">IF(Q308="","",ROUND(Q308*L308,0))</f>
        <v/>
      </c>
      <c r="T308" s="29" t="str">
        <f aca="false">IF(A308="","",IF(MONTH(A308)=3,DATE(YEAR(A308),4,30),DATE(YEAR(A308),MONTH(A308)+1,7)))</f>
        <v/>
      </c>
      <c r="U308" s="26" t="str">
        <f aca="false">IF(OR(R308="",F308=""),"",IF(R308=0,0,IF(F308&gt;T308,(YEAR(F308)-YEAR(A308))*12+MONTH(F308)-MONTH(A308)+1,0)))</f>
        <v/>
      </c>
      <c r="V308" s="30" t="str">
        <f aca="false">IF(U308="","",ROUND(R308*Summary!$C$7*U308,0))</f>
        <v/>
      </c>
      <c r="W308" s="21" t="str">
        <f aca="false">IF(OR($B308="",$C308="",$E308=""),"",IF(R308=0,"No TDS yet",IF(F308="",IF(Summary!$C$6&gt;T308,"Overdue","Pending"),IF(F308&gt;T308,"Deposited late","Deposited"))))</f>
        <v/>
      </c>
      <c r="X308" s="31" t="str">
        <f aca="false">IF(B308="","",IF(OR(ISNA(MATCH($B308,Deductees!$A$5:$A$304,0)),ISNA(MATCH($C308,'Section Master'!$A$5:$A$29,0)),E308=""),1,0))</f>
        <v/>
      </c>
    </row>
    <row r="309" customFormat="false" ht="15" hidden="false" customHeight="true" outlineLevel="0" collapsed="false">
      <c r="A309" s="32"/>
      <c r="B309" s="17"/>
      <c r="C309" s="17"/>
      <c r="D309" s="17"/>
      <c r="E309" s="33"/>
      <c r="F309" s="32"/>
      <c r="G309" s="17"/>
      <c r="H309" s="24" t="str">
        <f aca="false">IF($B309="","",IFERROR(INDEX(Deductees!$B$5:$B$304,MATCH($B309,Deductees!$A$5:$A$304,0))&amp;"",""))</f>
        <v/>
      </c>
      <c r="I309" s="24" t="str">
        <f aca="false">IF($B309="","",IFERROR(INDEX(Deductees!$C$5:$C$304,MATCH($B309,Deductees!$A$5:$A$304,0)),"Not in master"))</f>
        <v/>
      </c>
      <c r="J309" s="24" t="str">
        <f aca="false">IF($B309="","",IFERROR(INDEX(Deductees!$D$5:$D$304,MATCH($B309,Deductees!$A$5:$A$304,0)),"-"))</f>
        <v/>
      </c>
      <c r="K309" s="24" t="str">
        <f aca="false">IF($C309="","",IFERROR(INDEX('Section Master'!$C$5:$C$29,MATCH($C309,'Section Master'!$A$5:$A$29,0))&amp;" / "&amp;INDEX('Section Master'!$D$5:$D$29,MATCH($C309,'Section Master'!$A$5:$A$29,0)),"Code not found"))</f>
        <v/>
      </c>
      <c r="L309" s="25" t="str">
        <f aca="false">IF(OR($B309="",$C309="",$E309=""),"",IFERROR(IF(I309&lt;&gt;"Valid",MAX(INDEX('Section Master'!$F$5:$F$29,MATCH($C309,'Section Master'!$A$5:$A$29,0)),INDEX('Section Master'!$G$5:$G$29,MATCH($C309,'Section Master'!$A$5:$A$29,0))),IF(J309="Individual/HUF",INDEX('Section Master'!$E$5:$E$29,MATCH($C309,'Section Master'!$A$5:$A$29,0)),INDEX('Section Master'!$F$5:$F$29,MATCH($C309,'Section Master'!$A$5:$A$29,0)))),0))</f>
        <v/>
      </c>
      <c r="M309" s="26" t="str">
        <f aca="false">IF(A309="","",IF(MONTH(A309)&gt;=4,YEAR(A309),YEAR(A309)-1))</f>
        <v/>
      </c>
      <c r="N309" s="21" t="str">
        <f aca="false">IF(A309="","","Q"&amp;CHOOSE(MONTH(A309),4,4,4,1,1,1,2,2,2,3,3,3))</f>
        <v/>
      </c>
      <c r="O309" s="27" t="str">
        <f aca="false">IF(OR($B309="",$C309="",$E309=""),"",SUMIFS($E$6:E309,$B$6:B309,B309,$C$6:C309,C309,$M$6:M309,M309))</f>
        <v/>
      </c>
      <c r="P309" s="27" t="str">
        <f aca="false">IF(OR($B309="",$C309="",$E309=""),"",SUMIFS($Q$6:Q308,$B$6:B308,B309,$C$6:C308,C309,$M$6:M308,M309))</f>
        <v/>
      </c>
      <c r="Q309" s="27" t="str">
        <f aca="false">IF(OR($B309="",$C309="",$E309=""),"",IFERROR(CHOOSE(MATCH(INDEX('Section Master'!$H$5:$H$29,MATCH($C309,'Section Master'!$A$5:$A$29,0)),{"Single+Aggregate","Aggregate","Per payment","Excess over","None"},0),IF(O309&gt;INDEX('Section Master'!$J$5:$J$29,MATCH($C309,'Section Master'!$A$5:$A$29,0)),O309-P309,IF(E309&gt;INDEX('Section Master'!$I$5:$I$29,MATCH($C309,'Section Master'!$A$5:$A$29,0)),E309,0)),IF(O309&gt;INDEX('Section Master'!$J$5:$J$29,MATCH($C309,'Section Master'!$A$5:$A$29,0)),O309-P309,0),IF(E309&gt;INDEX('Section Master'!$I$5:$I$29,MATCH($C309,'Section Master'!$A$5:$A$29,0)),E309,0),MAX(0,O309-INDEX('Section Master'!$J$5:$J$29,MATCH($C309,'Section Master'!$A$5:$A$29,0)))-P309,E309),0))</f>
        <v/>
      </c>
      <c r="R309" s="28" t="str">
        <f aca="false">IF(Q309="","",ROUND(Q309*L309,0))</f>
        <v/>
      </c>
      <c r="T309" s="29" t="str">
        <f aca="false">IF(A309="","",IF(MONTH(A309)=3,DATE(YEAR(A309),4,30),DATE(YEAR(A309),MONTH(A309)+1,7)))</f>
        <v/>
      </c>
      <c r="U309" s="26" t="str">
        <f aca="false">IF(OR(R309="",F309=""),"",IF(R309=0,0,IF(F309&gt;T309,(YEAR(F309)-YEAR(A309))*12+MONTH(F309)-MONTH(A309)+1,0)))</f>
        <v/>
      </c>
      <c r="V309" s="30" t="str">
        <f aca="false">IF(U309="","",ROUND(R309*Summary!$C$7*U309,0))</f>
        <v/>
      </c>
      <c r="W309" s="21" t="str">
        <f aca="false">IF(OR($B309="",$C309="",$E309=""),"",IF(R309=0,"No TDS yet",IF(F309="",IF(Summary!$C$6&gt;T309,"Overdue","Pending"),IF(F309&gt;T309,"Deposited late","Deposited"))))</f>
        <v/>
      </c>
      <c r="X309" s="31" t="str">
        <f aca="false">IF(B309="","",IF(OR(ISNA(MATCH($B309,Deductees!$A$5:$A$304,0)),ISNA(MATCH($C309,'Section Master'!$A$5:$A$29,0)),E309=""),1,0))</f>
        <v/>
      </c>
    </row>
    <row r="310" customFormat="false" ht="15" hidden="false" customHeight="true" outlineLevel="0" collapsed="false">
      <c r="A310" s="32"/>
      <c r="B310" s="17"/>
      <c r="C310" s="17"/>
      <c r="D310" s="17"/>
      <c r="E310" s="33"/>
      <c r="F310" s="32"/>
      <c r="G310" s="17"/>
      <c r="H310" s="24" t="str">
        <f aca="false">IF($B310="","",IFERROR(INDEX(Deductees!$B$5:$B$304,MATCH($B310,Deductees!$A$5:$A$304,0))&amp;"",""))</f>
        <v/>
      </c>
      <c r="I310" s="24" t="str">
        <f aca="false">IF($B310="","",IFERROR(INDEX(Deductees!$C$5:$C$304,MATCH($B310,Deductees!$A$5:$A$304,0)),"Not in master"))</f>
        <v/>
      </c>
      <c r="J310" s="24" t="str">
        <f aca="false">IF($B310="","",IFERROR(INDEX(Deductees!$D$5:$D$304,MATCH($B310,Deductees!$A$5:$A$304,0)),"-"))</f>
        <v/>
      </c>
      <c r="K310" s="24" t="str">
        <f aca="false">IF($C310="","",IFERROR(INDEX('Section Master'!$C$5:$C$29,MATCH($C310,'Section Master'!$A$5:$A$29,0))&amp;" / "&amp;INDEX('Section Master'!$D$5:$D$29,MATCH($C310,'Section Master'!$A$5:$A$29,0)),"Code not found"))</f>
        <v/>
      </c>
      <c r="L310" s="25" t="str">
        <f aca="false">IF(OR($B310="",$C310="",$E310=""),"",IFERROR(IF(I310&lt;&gt;"Valid",MAX(INDEX('Section Master'!$F$5:$F$29,MATCH($C310,'Section Master'!$A$5:$A$29,0)),INDEX('Section Master'!$G$5:$G$29,MATCH($C310,'Section Master'!$A$5:$A$29,0))),IF(J310="Individual/HUF",INDEX('Section Master'!$E$5:$E$29,MATCH($C310,'Section Master'!$A$5:$A$29,0)),INDEX('Section Master'!$F$5:$F$29,MATCH($C310,'Section Master'!$A$5:$A$29,0)))),0))</f>
        <v/>
      </c>
      <c r="M310" s="26" t="str">
        <f aca="false">IF(A310="","",IF(MONTH(A310)&gt;=4,YEAR(A310),YEAR(A310)-1))</f>
        <v/>
      </c>
      <c r="N310" s="21" t="str">
        <f aca="false">IF(A310="","","Q"&amp;CHOOSE(MONTH(A310),4,4,4,1,1,1,2,2,2,3,3,3))</f>
        <v/>
      </c>
      <c r="O310" s="27" t="str">
        <f aca="false">IF(OR($B310="",$C310="",$E310=""),"",SUMIFS($E$6:E310,$B$6:B310,B310,$C$6:C310,C310,$M$6:M310,M310))</f>
        <v/>
      </c>
      <c r="P310" s="27" t="str">
        <f aca="false">IF(OR($B310="",$C310="",$E310=""),"",SUMIFS($Q$6:Q309,$B$6:B309,B310,$C$6:C309,C310,$M$6:M309,M310))</f>
        <v/>
      </c>
      <c r="Q310" s="27" t="str">
        <f aca="false">IF(OR($B310="",$C310="",$E310=""),"",IFERROR(CHOOSE(MATCH(INDEX('Section Master'!$H$5:$H$29,MATCH($C310,'Section Master'!$A$5:$A$29,0)),{"Single+Aggregate","Aggregate","Per payment","Excess over","None"},0),IF(O310&gt;INDEX('Section Master'!$J$5:$J$29,MATCH($C310,'Section Master'!$A$5:$A$29,0)),O310-P310,IF(E310&gt;INDEX('Section Master'!$I$5:$I$29,MATCH($C310,'Section Master'!$A$5:$A$29,0)),E310,0)),IF(O310&gt;INDEX('Section Master'!$J$5:$J$29,MATCH($C310,'Section Master'!$A$5:$A$29,0)),O310-P310,0),IF(E310&gt;INDEX('Section Master'!$I$5:$I$29,MATCH($C310,'Section Master'!$A$5:$A$29,0)),E310,0),MAX(0,O310-INDEX('Section Master'!$J$5:$J$29,MATCH($C310,'Section Master'!$A$5:$A$29,0)))-P310,E310),0))</f>
        <v/>
      </c>
      <c r="R310" s="28" t="str">
        <f aca="false">IF(Q310="","",ROUND(Q310*L310,0))</f>
        <v/>
      </c>
      <c r="T310" s="29" t="str">
        <f aca="false">IF(A310="","",IF(MONTH(A310)=3,DATE(YEAR(A310),4,30),DATE(YEAR(A310),MONTH(A310)+1,7)))</f>
        <v/>
      </c>
      <c r="U310" s="26" t="str">
        <f aca="false">IF(OR(R310="",F310=""),"",IF(R310=0,0,IF(F310&gt;T310,(YEAR(F310)-YEAR(A310))*12+MONTH(F310)-MONTH(A310)+1,0)))</f>
        <v/>
      </c>
      <c r="V310" s="30" t="str">
        <f aca="false">IF(U310="","",ROUND(R310*Summary!$C$7*U310,0))</f>
        <v/>
      </c>
      <c r="W310" s="21" t="str">
        <f aca="false">IF(OR($B310="",$C310="",$E310=""),"",IF(R310=0,"No TDS yet",IF(F310="",IF(Summary!$C$6&gt;T310,"Overdue","Pending"),IF(F310&gt;T310,"Deposited late","Deposited"))))</f>
        <v/>
      </c>
      <c r="X310" s="31" t="str">
        <f aca="false">IF(B310="","",IF(OR(ISNA(MATCH($B310,Deductees!$A$5:$A$304,0)),ISNA(MATCH($C310,'Section Master'!$A$5:$A$29,0)),E310=""),1,0))</f>
        <v/>
      </c>
    </row>
    <row r="311" customFormat="false" ht="15" hidden="false" customHeight="true" outlineLevel="0" collapsed="false">
      <c r="A311" s="32"/>
      <c r="B311" s="17"/>
      <c r="C311" s="17"/>
      <c r="D311" s="17"/>
      <c r="E311" s="33"/>
      <c r="F311" s="32"/>
      <c r="G311" s="17"/>
      <c r="H311" s="24" t="str">
        <f aca="false">IF($B311="","",IFERROR(INDEX(Deductees!$B$5:$B$304,MATCH($B311,Deductees!$A$5:$A$304,0))&amp;"",""))</f>
        <v/>
      </c>
      <c r="I311" s="24" t="str">
        <f aca="false">IF($B311="","",IFERROR(INDEX(Deductees!$C$5:$C$304,MATCH($B311,Deductees!$A$5:$A$304,0)),"Not in master"))</f>
        <v/>
      </c>
      <c r="J311" s="24" t="str">
        <f aca="false">IF($B311="","",IFERROR(INDEX(Deductees!$D$5:$D$304,MATCH($B311,Deductees!$A$5:$A$304,0)),"-"))</f>
        <v/>
      </c>
      <c r="K311" s="24" t="str">
        <f aca="false">IF($C311="","",IFERROR(INDEX('Section Master'!$C$5:$C$29,MATCH($C311,'Section Master'!$A$5:$A$29,0))&amp;" / "&amp;INDEX('Section Master'!$D$5:$D$29,MATCH($C311,'Section Master'!$A$5:$A$29,0)),"Code not found"))</f>
        <v/>
      </c>
      <c r="L311" s="25" t="str">
        <f aca="false">IF(OR($B311="",$C311="",$E311=""),"",IFERROR(IF(I311&lt;&gt;"Valid",MAX(INDEX('Section Master'!$F$5:$F$29,MATCH($C311,'Section Master'!$A$5:$A$29,0)),INDEX('Section Master'!$G$5:$G$29,MATCH($C311,'Section Master'!$A$5:$A$29,0))),IF(J311="Individual/HUF",INDEX('Section Master'!$E$5:$E$29,MATCH($C311,'Section Master'!$A$5:$A$29,0)),INDEX('Section Master'!$F$5:$F$29,MATCH($C311,'Section Master'!$A$5:$A$29,0)))),0))</f>
        <v/>
      </c>
      <c r="M311" s="26" t="str">
        <f aca="false">IF(A311="","",IF(MONTH(A311)&gt;=4,YEAR(A311),YEAR(A311)-1))</f>
        <v/>
      </c>
      <c r="N311" s="21" t="str">
        <f aca="false">IF(A311="","","Q"&amp;CHOOSE(MONTH(A311),4,4,4,1,1,1,2,2,2,3,3,3))</f>
        <v/>
      </c>
      <c r="O311" s="27" t="str">
        <f aca="false">IF(OR($B311="",$C311="",$E311=""),"",SUMIFS($E$6:E311,$B$6:B311,B311,$C$6:C311,C311,$M$6:M311,M311))</f>
        <v/>
      </c>
      <c r="P311" s="27" t="str">
        <f aca="false">IF(OR($B311="",$C311="",$E311=""),"",SUMIFS($Q$6:Q310,$B$6:B310,B311,$C$6:C310,C311,$M$6:M310,M311))</f>
        <v/>
      </c>
      <c r="Q311" s="27" t="str">
        <f aca="false">IF(OR($B311="",$C311="",$E311=""),"",IFERROR(CHOOSE(MATCH(INDEX('Section Master'!$H$5:$H$29,MATCH($C311,'Section Master'!$A$5:$A$29,0)),{"Single+Aggregate","Aggregate","Per payment","Excess over","None"},0),IF(O311&gt;INDEX('Section Master'!$J$5:$J$29,MATCH($C311,'Section Master'!$A$5:$A$29,0)),O311-P311,IF(E311&gt;INDEX('Section Master'!$I$5:$I$29,MATCH($C311,'Section Master'!$A$5:$A$29,0)),E311,0)),IF(O311&gt;INDEX('Section Master'!$J$5:$J$29,MATCH($C311,'Section Master'!$A$5:$A$29,0)),O311-P311,0),IF(E311&gt;INDEX('Section Master'!$I$5:$I$29,MATCH($C311,'Section Master'!$A$5:$A$29,0)),E311,0),MAX(0,O311-INDEX('Section Master'!$J$5:$J$29,MATCH($C311,'Section Master'!$A$5:$A$29,0)))-P311,E311),0))</f>
        <v/>
      </c>
      <c r="R311" s="28" t="str">
        <f aca="false">IF(Q311="","",ROUND(Q311*L311,0))</f>
        <v/>
      </c>
      <c r="T311" s="29" t="str">
        <f aca="false">IF(A311="","",IF(MONTH(A311)=3,DATE(YEAR(A311),4,30),DATE(YEAR(A311),MONTH(A311)+1,7)))</f>
        <v/>
      </c>
      <c r="U311" s="26" t="str">
        <f aca="false">IF(OR(R311="",F311=""),"",IF(R311=0,0,IF(F311&gt;T311,(YEAR(F311)-YEAR(A311))*12+MONTH(F311)-MONTH(A311)+1,0)))</f>
        <v/>
      </c>
      <c r="V311" s="30" t="str">
        <f aca="false">IF(U311="","",ROUND(R311*Summary!$C$7*U311,0))</f>
        <v/>
      </c>
      <c r="W311" s="21" t="str">
        <f aca="false">IF(OR($B311="",$C311="",$E311=""),"",IF(R311=0,"No TDS yet",IF(F311="",IF(Summary!$C$6&gt;T311,"Overdue","Pending"),IF(F311&gt;T311,"Deposited late","Deposited"))))</f>
        <v/>
      </c>
      <c r="X311" s="31" t="str">
        <f aca="false">IF(B311="","",IF(OR(ISNA(MATCH($B311,Deductees!$A$5:$A$304,0)),ISNA(MATCH($C311,'Section Master'!$A$5:$A$29,0)),E311=""),1,0))</f>
        <v/>
      </c>
    </row>
    <row r="312" customFormat="false" ht="15" hidden="false" customHeight="true" outlineLevel="0" collapsed="false">
      <c r="A312" s="32"/>
      <c r="B312" s="17"/>
      <c r="C312" s="17"/>
      <c r="D312" s="17"/>
      <c r="E312" s="33"/>
      <c r="F312" s="32"/>
      <c r="G312" s="17"/>
      <c r="H312" s="24" t="str">
        <f aca="false">IF($B312="","",IFERROR(INDEX(Deductees!$B$5:$B$304,MATCH($B312,Deductees!$A$5:$A$304,0))&amp;"",""))</f>
        <v/>
      </c>
      <c r="I312" s="24" t="str">
        <f aca="false">IF($B312="","",IFERROR(INDEX(Deductees!$C$5:$C$304,MATCH($B312,Deductees!$A$5:$A$304,0)),"Not in master"))</f>
        <v/>
      </c>
      <c r="J312" s="24" t="str">
        <f aca="false">IF($B312="","",IFERROR(INDEX(Deductees!$D$5:$D$304,MATCH($B312,Deductees!$A$5:$A$304,0)),"-"))</f>
        <v/>
      </c>
      <c r="K312" s="24" t="str">
        <f aca="false">IF($C312="","",IFERROR(INDEX('Section Master'!$C$5:$C$29,MATCH($C312,'Section Master'!$A$5:$A$29,0))&amp;" / "&amp;INDEX('Section Master'!$D$5:$D$29,MATCH($C312,'Section Master'!$A$5:$A$29,0)),"Code not found"))</f>
        <v/>
      </c>
      <c r="L312" s="25" t="str">
        <f aca="false">IF(OR($B312="",$C312="",$E312=""),"",IFERROR(IF(I312&lt;&gt;"Valid",MAX(INDEX('Section Master'!$F$5:$F$29,MATCH($C312,'Section Master'!$A$5:$A$29,0)),INDEX('Section Master'!$G$5:$G$29,MATCH($C312,'Section Master'!$A$5:$A$29,0))),IF(J312="Individual/HUF",INDEX('Section Master'!$E$5:$E$29,MATCH($C312,'Section Master'!$A$5:$A$29,0)),INDEX('Section Master'!$F$5:$F$29,MATCH($C312,'Section Master'!$A$5:$A$29,0)))),0))</f>
        <v/>
      </c>
      <c r="M312" s="26" t="str">
        <f aca="false">IF(A312="","",IF(MONTH(A312)&gt;=4,YEAR(A312),YEAR(A312)-1))</f>
        <v/>
      </c>
      <c r="N312" s="21" t="str">
        <f aca="false">IF(A312="","","Q"&amp;CHOOSE(MONTH(A312),4,4,4,1,1,1,2,2,2,3,3,3))</f>
        <v/>
      </c>
      <c r="O312" s="27" t="str">
        <f aca="false">IF(OR($B312="",$C312="",$E312=""),"",SUMIFS($E$6:E312,$B$6:B312,B312,$C$6:C312,C312,$M$6:M312,M312))</f>
        <v/>
      </c>
      <c r="P312" s="27" t="str">
        <f aca="false">IF(OR($B312="",$C312="",$E312=""),"",SUMIFS($Q$6:Q311,$B$6:B311,B312,$C$6:C311,C312,$M$6:M311,M312))</f>
        <v/>
      </c>
      <c r="Q312" s="27" t="str">
        <f aca="false">IF(OR($B312="",$C312="",$E312=""),"",IFERROR(CHOOSE(MATCH(INDEX('Section Master'!$H$5:$H$29,MATCH($C312,'Section Master'!$A$5:$A$29,0)),{"Single+Aggregate","Aggregate","Per payment","Excess over","None"},0),IF(O312&gt;INDEX('Section Master'!$J$5:$J$29,MATCH($C312,'Section Master'!$A$5:$A$29,0)),O312-P312,IF(E312&gt;INDEX('Section Master'!$I$5:$I$29,MATCH($C312,'Section Master'!$A$5:$A$29,0)),E312,0)),IF(O312&gt;INDEX('Section Master'!$J$5:$J$29,MATCH($C312,'Section Master'!$A$5:$A$29,0)),O312-P312,0),IF(E312&gt;INDEX('Section Master'!$I$5:$I$29,MATCH($C312,'Section Master'!$A$5:$A$29,0)),E312,0),MAX(0,O312-INDEX('Section Master'!$J$5:$J$29,MATCH($C312,'Section Master'!$A$5:$A$29,0)))-P312,E312),0))</f>
        <v/>
      </c>
      <c r="R312" s="28" t="str">
        <f aca="false">IF(Q312="","",ROUND(Q312*L312,0))</f>
        <v/>
      </c>
      <c r="T312" s="29" t="str">
        <f aca="false">IF(A312="","",IF(MONTH(A312)=3,DATE(YEAR(A312),4,30),DATE(YEAR(A312),MONTH(A312)+1,7)))</f>
        <v/>
      </c>
      <c r="U312" s="26" t="str">
        <f aca="false">IF(OR(R312="",F312=""),"",IF(R312=0,0,IF(F312&gt;T312,(YEAR(F312)-YEAR(A312))*12+MONTH(F312)-MONTH(A312)+1,0)))</f>
        <v/>
      </c>
      <c r="V312" s="30" t="str">
        <f aca="false">IF(U312="","",ROUND(R312*Summary!$C$7*U312,0))</f>
        <v/>
      </c>
      <c r="W312" s="21" t="str">
        <f aca="false">IF(OR($B312="",$C312="",$E312=""),"",IF(R312=0,"No TDS yet",IF(F312="",IF(Summary!$C$6&gt;T312,"Overdue","Pending"),IF(F312&gt;T312,"Deposited late","Deposited"))))</f>
        <v/>
      </c>
      <c r="X312" s="31" t="str">
        <f aca="false">IF(B312="","",IF(OR(ISNA(MATCH($B312,Deductees!$A$5:$A$304,0)),ISNA(MATCH($C312,'Section Master'!$A$5:$A$29,0)),E312=""),1,0))</f>
        <v/>
      </c>
    </row>
    <row r="313" customFormat="false" ht="15" hidden="false" customHeight="true" outlineLevel="0" collapsed="false">
      <c r="A313" s="32"/>
      <c r="B313" s="17"/>
      <c r="C313" s="17"/>
      <c r="D313" s="17"/>
      <c r="E313" s="33"/>
      <c r="F313" s="32"/>
      <c r="G313" s="17"/>
      <c r="H313" s="24" t="str">
        <f aca="false">IF($B313="","",IFERROR(INDEX(Deductees!$B$5:$B$304,MATCH($B313,Deductees!$A$5:$A$304,0))&amp;"",""))</f>
        <v/>
      </c>
      <c r="I313" s="24" t="str">
        <f aca="false">IF($B313="","",IFERROR(INDEX(Deductees!$C$5:$C$304,MATCH($B313,Deductees!$A$5:$A$304,0)),"Not in master"))</f>
        <v/>
      </c>
      <c r="J313" s="24" t="str">
        <f aca="false">IF($B313="","",IFERROR(INDEX(Deductees!$D$5:$D$304,MATCH($B313,Deductees!$A$5:$A$304,0)),"-"))</f>
        <v/>
      </c>
      <c r="K313" s="24" t="str">
        <f aca="false">IF($C313="","",IFERROR(INDEX('Section Master'!$C$5:$C$29,MATCH($C313,'Section Master'!$A$5:$A$29,0))&amp;" / "&amp;INDEX('Section Master'!$D$5:$D$29,MATCH($C313,'Section Master'!$A$5:$A$29,0)),"Code not found"))</f>
        <v/>
      </c>
      <c r="L313" s="25" t="str">
        <f aca="false">IF(OR($B313="",$C313="",$E313=""),"",IFERROR(IF(I313&lt;&gt;"Valid",MAX(INDEX('Section Master'!$F$5:$F$29,MATCH($C313,'Section Master'!$A$5:$A$29,0)),INDEX('Section Master'!$G$5:$G$29,MATCH($C313,'Section Master'!$A$5:$A$29,0))),IF(J313="Individual/HUF",INDEX('Section Master'!$E$5:$E$29,MATCH($C313,'Section Master'!$A$5:$A$29,0)),INDEX('Section Master'!$F$5:$F$29,MATCH($C313,'Section Master'!$A$5:$A$29,0)))),0))</f>
        <v/>
      </c>
      <c r="M313" s="26" t="str">
        <f aca="false">IF(A313="","",IF(MONTH(A313)&gt;=4,YEAR(A313),YEAR(A313)-1))</f>
        <v/>
      </c>
      <c r="N313" s="21" t="str">
        <f aca="false">IF(A313="","","Q"&amp;CHOOSE(MONTH(A313),4,4,4,1,1,1,2,2,2,3,3,3))</f>
        <v/>
      </c>
      <c r="O313" s="27" t="str">
        <f aca="false">IF(OR($B313="",$C313="",$E313=""),"",SUMIFS($E$6:E313,$B$6:B313,B313,$C$6:C313,C313,$M$6:M313,M313))</f>
        <v/>
      </c>
      <c r="P313" s="27" t="str">
        <f aca="false">IF(OR($B313="",$C313="",$E313=""),"",SUMIFS($Q$6:Q312,$B$6:B312,B313,$C$6:C312,C313,$M$6:M312,M313))</f>
        <v/>
      </c>
      <c r="Q313" s="27" t="str">
        <f aca="false">IF(OR($B313="",$C313="",$E313=""),"",IFERROR(CHOOSE(MATCH(INDEX('Section Master'!$H$5:$H$29,MATCH($C313,'Section Master'!$A$5:$A$29,0)),{"Single+Aggregate","Aggregate","Per payment","Excess over","None"},0),IF(O313&gt;INDEX('Section Master'!$J$5:$J$29,MATCH($C313,'Section Master'!$A$5:$A$29,0)),O313-P313,IF(E313&gt;INDEX('Section Master'!$I$5:$I$29,MATCH($C313,'Section Master'!$A$5:$A$29,0)),E313,0)),IF(O313&gt;INDEX('Section Master'!$J$5:$J$29,MATCH($C313,'Section Master'!$A$5:$A$29,0)),O313-P313,0),IF(E313&gt;INDEX('Section Master'!$I$5:$I$29,MATCH($C313,'Section Master'!$A$5:$A$29,0)),E313,0),MAX(0,O313-INDEX('Section Master'!$J$5:$J$29,MATCH($C313,'Section Master'!$A$5:$A$29,0)))-P313,E313),0))</f>
        <v/>
      </c>
      <c r="R313" s="28" t="str">
        <f aca="false">IF(Q313="","",ROUND(Q313*L313,0))</f>
        <v/>
      </c>
      <c r="T313" s="29" t="str">
        <f aca="false">IF(A313="","",IF(MONTH(A313)=3,DATE(YEAR(A313),4,30),DATE(YEAR(A313),MONTH(A313)+1,7)))</f>
        <v/>
      </c>
      <c r="U313" s="26" t="str">
        <f aca="false">IF(OR(R313="",F313=""),"",IF(R313=0,0,IF(F313&gt;T313,(YEAR(F313)-YEAR(A313))*12+MONTH(F313)-MONTH(A313)+1,0)))</f>
        <v/>
      </c>
      <c r="V313" s="30" t="str">
        <f aca="false">IF(U313="","",ROUND(R313*Summary!$C$7*U313,0))</f>
        <v/>
      </c>
      <c r="W313" s="21" t="str">
        <f aca="false">IF(OR($B313="",$C313="",$E313=""),"",IF(R313=0,"No TDS yet",IF(F313="",IF(Summary!$C$6&gt;T313,"Overdue","Pending"),IF(F313&gt;T313,"Deposited late","Deposited"))))</f>
        <v/>
      </c>
      <c r="X313" s="31" t="str">
        <f aca="false">IF(B313="","",IF(OR(ISNA(MATCH($B313,Deductees!$A$5:$A$304,0)),ISNA(MATCH($C313,'Section Master'!$A$5:$A$29,0)),E313=""),1,0))</f>
        <v/>
      </c>
    </row>
    <row r="314" customFormat="false" ht="15" hidden="false" customHeight="true" outlineLevel="0" collapsed="false">
      <c r="A314" s="32"/>
      <c r="B314" s="17"/>
      <c r="C314" s="17"/>
      <c r="D314" s="17"/>
      <c r="E314" s="33"/>
      <c r="F314" s="32"/>
      <c r="G314" s="17"/>
      <c r="H314" s="24" t="str">
        <f aca="false">IF($B314="","",IFERROR(INDEX(Deductees!$B$5:$B$304,MATCH($B314,Deductees!$A$5:$A$304,0))&amp;"",""))</f>
        <v/>
      </c>
      <c r="I314" s="24" t="str">
        <f aca="false">IF($B314="","",IFERROR(INDEX(Deductees!$C$5:$C$304,MATCH($B314,Deductees!$A$5:$A$304,0)),"Not in master"))</f>
        <v/>
      </c>
      <c r="J314" s="24" t="str">
        <f aca="false">IF($B314="","",IFERROR(INDEX(Deductees!$D$5:$D$304,MATCH($B314,Deductees!$A$5:$A$304,0)),"-"))</f>
        <v/>
      </c>
      <c r="K314" s="24" t="str">
        <f aca="false">IF($C314="","",IFERROR(INDEX('Section Master'!$C$5:$C$29,MATCH($C314,'Section Master'!$A$5:$A$29,0))&amp;" / "&amp;INDEX('Section Master'!$D$5:$D$29,MATCH($C314,'Section Master'!$A$5:$A$29,0)),"Code not found"))</f>
        <v/>
      </c>
      <c r="L314" s="25" t="str">
        <f aca="false">IF(OR($B314="",$C314="",$E314=""),"",IFERROR(IF(I314&lt;&gt;"Valid",MAX(INDEX('Section Master'!$F$5:$F$29,MATCH($C314,'Section Master'!$A$5:$A$29,0)),INDEX('Section Master'!$G$5:$G$29,MATCH($C314,'Section Master'!$A$5:$A$29,0))),IF(J314="Individual/HUF",INDEX('Section Master'!$E$5:$E$29,MATCH($C314,'Section Master'!$A$5:$A$29,0)),INDEX('Section Master'!$F$5:$F$29,MATCH($C314,'Section Master'!$A$5:$A$29,0)))),0))</f>
        <v/>
      </c>
      <c r="M314" s="26" t="str">
        <f aca="false">IF(A314="","",IF(MONTH(A314)&gt;=4,YEAR(A314),YEAR(A314)-1))</f>
        <v/>
      </c>
      <c r="N314" s="21" t="str">
        <f aca="false">IF(A314="","","Q"&amp;CHOOSE(MONTH(A314),4,4,4,1,1,1,2,2,2,3,3,3))</f>
        <v/>
      </c>
      <c r="O314" s="27" t="str">
        <f aca="false">IF(OR($B314="",$C314="",$E314=""),"",SUMIFS($E$6:E314,$B$6:B314,B314,$C$6:C314,C314,$M$6:M314,M314))</f>
        <v/>
      </c>
      <c r="P314" s="27" t="str">
        <f aca="false">IF(OR($B314="",$C314="",$E314=""),"",SUMIFS($Q$6:Q313,$B$6:B313,B314,$C$6:C313,C314,$M$6:M313,M314))</f>
        <v/>
      </c>
      <c r="Q314" s="27" t="str">
        <f aca="false">IF(OR($B314="",$C314="",$E314=""),"",IFERROR(CHOOSE(MATCH(INDEX('Section Master'!$H$5:$H$29,MATCH($C314,'Section Master'!$A$5:$A$29,0)),{"Single+Aggregate","Aggregate","Per payment","Excess over","None"},0),IF(O314&gt;INDEX('Section Master'!$J$5:$J$29,MATCH($C314,'Section Master'!$A$5:$A$29,0)),O314-P314,IF(E314&gt;INDEX('Section Master'!$I$5:$I$29,MATCH($C314,'Section Master'!$A$5:$A$29,0)),E314,0)),IF(O314&gt;INDEX('Section Master'!$J$5:$J$29,MATCH($C314,'Section Master'!$A$5:$A$29,0)),O314-P314,0),IF(E314&gt;INDEX('Section Master'!$I$5:$I$29,MATCH($C314,'Section Master'!$A$5:$A$29,0)),E314,0),MAX(0,O314-INDEX('Section Master'!$J$5:$J$29,MATCH($C314,'Section Master'!$A$5:$A$29,0)))-P314,E314),0))</f>
        <v/>
      </c>
      <c r="R314" s="28" t="str">
        <f aca="false">IF(Q314="","",ROUND(Q314*L314,0))</f>
        <v/>
      </c>
      <c r="T314" s="29" t="str">
        <f aca="false">IF(A314="","",IF(MONTH(A314)=3,DATE(YEAR(A314),4,30),DATE(YEAR(A314),MONTH(A314)+1,7)))</f>
        <v/>
      </c>
      <c r="U314" s="26" t="str">
        <f aca="false">IF(OR(R314="",F314=""),"",IF(R314=0,0,IF(F314&gt;T314,(YEAR(F314)-YEAR(A314))*12+MONTH(F314)-MONTH(A314)+1,0)))</f>
        <v/>
      </c>
      <c r="V314" s="30" t="str">
        <f aca="false">IF(U314="","",ROUND(R314*Summary!$C$7*U314,0))</f>
        <v/>
      </c>
      <c r="W314" s="21" t="str">
        <f aca="false">IF(OR($B314="",$C314="",$E314=""),"",IF(R314=0,"No TDS yet",IF(F314="",IF(Summary!$C$6&gt;T314,"Overdue","Pending"),IF(F314&gt;T314,"Deposited late","Deposited"))))</f>
        <v/>
      </c>
      <c r="X314" s="31" t="str">
        <f aca="false">IF(B314="","",IF(OR(ISNA(MATCH($B314,Deductees!$A$5:$A$304,0)),ISNA(MATCH($C314,'Section Master'!$A$5:$A$29,0)),E314=""),1,0))</f>
        <v/>
      </c>
    </row>
    <row r="315" customFormat="false" ht="15" hidden="false" customHeight="true" outlineLevel="0" collapsed="false">
      <c r="A315" s="32"/>
      <c r="B315" s="17"/>
      <c r="C315" s="17"/>
      <c r="D315" s="17"/>
      <c r="E315" s="33"/>
      <c r="F315" s="32"/>
      <c r="G315" s="17"/>
      <c r="H315" s="24" t="str">
        <f aca="false">IF($B315="","",IFERROR(INDEX(Deductees!$B$5:$B$304,MATCH($B315,Deductees!$A$5:$A$304,0))&amp;"",""))</f>
        <v/>
      </c>
      <c r="I315" s="24" t="str">
        <f aca="false">IF($B315="","",IFERROR(INDEX(Deductees!$C$5:$C$304,MATCH($B315,Deductees!$A$5:$A$304,0)),"Not in master"))</f>
        <v/>
      </c>
      <c r="J315" s="24" t="str">
        <f aca="false">IF($B315="","",IFERROR(INDEX(Deductees!$D$5:$D$304,MATCH($B315,Deductees!$A$5:$A$304,0)),"-"))</f>
        <v/>
      </c>
      <c r="K315" s="24" t="str">
        <f aca="false">IF($C315="","",IFERROR(INDEX('Section Master'!$C$5:$C$29,MATCH($C315,'Section Master'!$A$5:$A$29,0))&amp;" / "&amp;INDEX('Section Master'!$D$5:$D$29,MATCH($C315,'Section Master'!$A$5:$A$29,0)),"Code not found"))</f>
        <v/>
      </c>
      <c r="L315" s="25" t="str">
        <f aca="false">IF(OR($B315="",$C315="",$E315=""),"",IFERROR(IF(I315&lt;&gt;"Valid",MAX(INDEX('Section Master'!$F$5:$F$29,MATCH($C315,'Section Master'!$A$5:$A$29,0)),INDEX('Section Master'!$G$5:$G$29,MATCH($C315,'Section Master'!$A$5:$A$29,0))),IF(J315="Individual/HUF",INDEX('Section Master'!$E$5:$E$29,MATCH($C315,'Section Master'!$A$5:$A$29,0)),INDEX('Section Master'!$F$5:$F$29,MATCH($C315,'Section Master'!$A$5:$A$29,0)))),0))</f>
        <v/>
      </c>
      <c r="M315" s="26" t="str">
        <f aca="false">IF(A315="","",IF(MONTH(A315)&gt;=4,YEAR(A315),YEAR(A315)-1))</f>
        <v/>
      </c>
      <c r="N315" s="21" t="str">
        <f aca="false">IF(A315="","","Q"&amp;CHOOSE(MONTH(A315),4,4,4,1,1,1,2,2,2,3,3,3))</f>
        <v/>
      </c>
      <c r="O315" s="27" t="str">
        <f aca="false">IF(OR($B315="",$C315="",$E315=""),"",SUMIFS($E$6:E315,$B$6:B315,B315,$C$6:C315,C315,$M$6:M315,M315))</f>
        <v/>
      </c>
      <c r="P315" s="27" t="str">
        <f aca="false">IF(OR($B315="",$C315="",$E315=""),"",SUMIFS($Q$6:Q314,$B$6:B314,B315,$C$6:C314,C315,$M$6:M314,M315))</f>
        <v/>
      </c>
      <c r="Q315" s="27" t="str">
        <f aca="false">IF(OR($B315="",$C315="",$E315=""),"",IFERROR(CHOOSE(MATCH(INDEX('Section Master'!$H$5:$H$29,MATCH($C315,'Section Master'!$A$5:$A$29,0)),{"Single+Aggregate","Aggregate","Per payment","Excess over","None"},0),IF(O315&gt;INDEX('Section Master'!$J$5:$J$29,MATCH($C315,'Section Master'!$A$5:$A$29,0)),O315-P315,IF(E315&gt;INDEX('Section Master'!$I$5:$I$29,MATCH($C315,'Section Master'!$A$5:$A$29,0)),E315,0)),IF(O315&gt;INDEX('Section Master'!$J$5:$J$29,MATCH($C315,'Section Master'!$A$5:$A$29,0)),O315-P315,0),IF(E315&gt;INDEX('Section Master'!$I$5:$I$29,MATCH($C315,'Section Master'!$A$5:$A$29,0)),E315,0),MAX(0,O315-INDEX('Section Master'!$J$5:$J$29,MATCH($C315,'Section Master'!$A$5:$A$29,0)))-P315,E315),0))</f>
        <v/>
      </c>
      <c r="R315" s="28" t="str">
        <f aca="false">IF(Q315="","",ROUND(Q315*L315,0))</f>
        <v/>
      </c>
      <c r="T315" s="29" t="str">
        <f aca="false">IF(A315="","",IF(MONTH(A315)=3,DATE(YEAR(A315),4,30),DATE(YEAR(A315),MONTH(A315)+1,7)))</f>
        <v/>
      </c>
      <c r="U315" s="26" t="str">
        <f aca="false">IF(OR(R315="",F315=""),"",IF(R315=0,0,IF(F315&gt;T315,(YEAR(F315)-YEAR(A315))*12+MONTH(F315)-MONTH(A315)+1,0)))</f>
        <v/>
      </c>
      <c r="V315" s="30" t="str">
        <f aca="false">IF(U315="","",ROUND(R315*Summary!$C$7*U315,0))</f>
        <v/>
      </c>
      <c r="W315" s="21" t="str">
        <f aca="false">IF(OR($B315="",$C315="",$E315=""),"",IF(R315=0,"No TDS yet",IF(F315="",IF(Summary!$C$6&gt;T315,"Overdue","Pending"),IF(F315&gt;T315,"Deposited late","Deposited"))))</f>
        <v/>
      </c>
      <c r="X315" s="31" t="str">
        <f aca="false">IF(B315="","",IF(OR(ISNA(MATCH($B315,Deductees!$A$5:$A$304,0)),ISNA(MATCH($C315,'Section Master'!$A$5:$A$29,0)),E315=""),1,0))</f>
        <v/>
      </c>
    </row>
    <row r="316" customFormat="false" ht="15" hidden="false" customHeight="true" outlineLevel="0" collapsed="false">
      <c r="A316" s="32"/>
      <c r="B316" s="17"/>
      <c r="C316" s="17"/>
      <c r="D316" s="17"/>
      <c r="E316" s="33"/>
      <c r="F316" s="32"/>
      <c r="G316" s="17"/>
      <c r="H316" s="24" t="str">
        <f aca="false">IF($B316="","",IFERROR(INDEX(Deductees!$B$5:$B$304,MATCH($B316,Deductees!$A$5:$A$304,0))&amp;"",""))</f>
        <v/>
      </c>
      <c r="I316" s="24" t="str">
        <f aca="false">IF($B316="","",IFERROR(INDEX(Deductees!$C$5:$C$304,MATCH($B316,Deductees!$A$5:$A$304,0)),"Not in master"))</f>
        <v/>
      </c>
      <c r="J316" s="24" t="str">
        <f aca="false">IF($B316="","",IFERROR(INDEX(Deductees!$D$5:$D$304,MATCH($B316,Deductees!$A$5:$A$304,0)),"-"))</f>
        <v/>
      </c>
      <c r="K316" s="24" t="str">
        <f aca="false">IF($C316="","",IFERROR(INDEX('Section Master'!$C$5:$C$29,MATCH($C316,'Section Master'!$A$5:$A$29,0))&amp;" / "&amp;INDEX('Section Master'!$D$5:$D$29,MATCH($C316,'Section Master'!$A$5:$A$29,0)),"Code not found"))</f>
        <v/>
      </c>
      <c r="L316" s="25" t="str">
        <f aca="false">IF(OR($B316="",$C316="",$E316=""),"",IFERROR(IF(I316&lt;&gt;"Valid",MAX(INDEX('Section Master'!$F$5:$F$29,MATCH($C316,'Section Master'!$A$5:$A$29,0)),INDEX('Section Master'!$G$5:$G$29,MATCH($C316,'Section Master'!$A$5:$A$29,0))),IF(J316="Individual/HUF",INDEX('Section Master'!$E$5:$E$29,MATCH($C316,'Section Master'!$A$5:$A$29,0)),INDEX('Section Master'!$F$5:$F$29,MATCH($C316,'Section Master'!$A$5:$A$29,0)))),0))</f>
        <v/>
      </c>
      <c r="M316" s="26" t="str">
        <f aca="false">IF(A316="","",IF(MONTH(A316)&gt;=4,YEAR(A316),YEAR(A316)-1))</f>
        <v/>
      </c>
      <c r="N316" s="21" t="str">
        <f aca="false">IF(A316="","","Q"&amp;CHOOSE(MONTH(A316),4,4,4,1,1,1,2,2,2,3,3,3))</f>
        <v/>
      </c>
      <c r="O316" s="27" t="str">
        <f aca="false">IF(OR($B316="",$C316="",$E316=""),"",SUMIFS($E$6:E316,$B$6:B316,B316,$C$6:C316,C316,$M$6:M316,M316))</f>
        <v/>
      </c>
      <c r="P316" s="27" t="str">
        <f aca="false">IF(OR($B316="",$C316="",$E316=""),"",SUMIFS($Q$6:Q315,$B$6:B315,B316,$C$6:C315,C316,$M$6:M315,M316))</f>
        <v/>
      </c>
      <c r="Q316" s="27" t="str">
        <f aca="false">IF(OR($B316="",$C316="",$E316=""),"",IFERROR(CHOOSE(MATCH(INDEX('Section Master'!$H$5:$H$29,MATCH($C316,'Section Master'!$A$5:$A$29,0)),{"Single+Aggregate","Aggregate","Per payment","Excess over","None"},0),IF(O316&gt;INDEX('Section Master'!$J$5:$J$29,MATCH($C316,'Section Master'!$A$5:$A$29,0)),O316-P316,IF(E316&gt;INDEX('Section Master'!$I$5:$I$29,MATCH($C316,'Section Master'!$A$5:$A$29,0)),E316,0)),IF(O316&gt;INDEX('Section Master'!$J$5:$J$29,MATCH($C316,'Section Master'!$A$5:$A$29,0)),O316-P316,0),IF(E316&gt;INDEX('Section Master'!$I$5:$I$29,MATCH($C316,'Section Master'!$A$5:$A$29,0)),E316,0),MAX(0,O316-INDEX('Section Master'!$J$5:$J$29,MATCH($C316,'Section Master'!$A$5:$A$29,0)))-P316,E316),0))</f>
        <v/>
      </c>
      <c r="R316" s="28" t="str">
        <f aca="false">IF(Q316="","",ROUND(Q316*L316,0))</f>
        <v/>
      </c>
      <c r="T316" s="29" t="str">
        <f aca="false">IF(A316="","",IF(MONTH(A316)=3,DATE(YEAR(A316),4,30),DATE(YEAR(A316),MONTH(A316)+1,7)))</f>
        <v/>
      </c>
      <c r="U316" s="26" t="str">
        <f aca="false">IF(OR(R316="",F316=""),"",IF(R316=0,0,IF(F316&gt;T316,(YEAR(F316)-YEAR(A316))*12+MONTH(F316)-MONTH(A316)+1,0)))</f>
        <v/>
      </c>
      <c r="V316" s="30" t="str">
        <f aca="false">IF(U316="","",ROUND(R316*Summary!$C$7*U316,0))</f>
        <v/>
      </c>
      <c r="W316" s="21" t="str">
        <f aca="false">IF(OR($B316="",$C316="",$E316=""),"",IF(R316=0,"No TDS yet",IF(F316="",IF(Summary!$C$6&gt;T316,"Overdue","Pending"),IF(F316&gt;T316,"Deposited late","Deposited"))))</f>
        <v/>
      </c>
      <c r="X316" s="31" t="str">
        <f aca="false">IF(B316="","",IF(OR(ISNA(MATCH($B316,Deductees!$A$5:$A$304,0)),ISNA(MATCH($C316,'Section Master'!$A$5:$A$29,0)),E316=""),1,0))</f>
        <v/>
      </c>
    </row>
    <row r="317" customFormat="false" ht="15" hidden="false" customHeight="true" outlineLevel="0" collapsed="false">
      <c r="A317" s="32"/>
      <c r="B317" s="17"/>
      <c r="C317" s="17"/>
      <c r="D317" s="17"/>
      <c r="E317" s="33"/>
      <c r="F317" s="32"/>
      <c r="G317" s="17"/>
      <c r="H317" s="24" t="str">
        <f aca="false">IF($B317="","",IFERROR(INDEX(Deductees!$B$5:$B$304,MATCH($B317,Deductees!$A$5:$A$304,0))&amp;"",""))</f>
        <v/>
      </c>
      <c r="I317" s="24" t="str">
        <f aca="false">IF($B317="","",IFERROR(INDEX(Deductees!$C$5:$C$304,MATCH($B317,Deductees!$A$5:$A$304,0)),"Not in master"))</f>
        <v/>
      </c>
      <c r="J317" s="24" t="str">
        <f aca="false">IF($B317="","",IFERROR(INDEX(Deductees!$D$5:$D$304,MATCH($B317,Deductees!$A$5:$A$304,0)),"-"))</f>
        <v/>
      </c>
      <c r="K317" s="24" t="str">
        <f aca="false">IF($C317="","",IFERROR(INDEX('Section Master'!$C$5:$C$29,MATCH($C317,'Section Master'!$A$5:$A$29,0))&amp;" / "&amp;INDEX('Section Master'!$D$5:$D$29,MATCH($C317,'Section Master'!$A$5:$A$29,0)),"Code not found"))</f>
        <v/>
      </c>
      <c r="L317" s="25" t="str">
        <f aca="false">IF(OR($B317="",$C317="",$E317=""),"",IFERROR(IF(I317&lt;&gt;"Valid",MAX(INDEX('Section Master'!$F$5:$F$29,MATCH($C317,'Section Master'!$A$5:$A$29,0)),INDEX('Section Master'!$G$5:$G$29,MATCH($C317,'Section Master'!$A$5:$A$29,0))),IF(J317="Individual/HUF",INDEX('Section Master'!$E$5:$E$29,MATCH($C317,'Section Master'!$A$5:$A$29,0)),INDEX('Section Master'!$F$5:$F$29,MATCH($C317,'Section Master'!$A$5:$A$29,0)))),0))</f>
        <v/>
      </c>
      <c r="M317" s="26" t="str">
        <f aca="false">IF(A317="","",IF(MONTH(A317)&gt;=4,YEAR(A317),YEAR(A317)-1))</f>
        <v/>
      </c>
      <c r="N317" s="21" t="str">
        <f aca="false">IF(A317="","","Q"&amp;CHOOSE(MONTH(A317),4,4,4,1,1,1,2,2,2,3,3,3))</f>
        <v/>
      </c>
      <c r="O317" s="27" t="str">
        <f aca="false">IF(OR($B317="",$C317="",$E317=""),"",SUMIFS($E$6:E317,$B$6:B317,B317,$C$6:C317,C317,$M$6:M317,M317))</f>
        <v/>
      </c>
      <c r="P317" s="27" t="str">
        <f aca="false">IF(OR($B317="",$C317="",$E317=""),"",SUMIFS($Q$6:Q316,$B$6:B316,B317,$C$6:C316,C317,$M$6:M316,M317))</f>
        <v/>
      </c>
      <c r="Q317" s="27" t="str">
        <f aca="false">IF(OR($B317="",$C317="",$E317=""),"",IFERROR(CHOOSE(MATCH(INDEX('Section Master'!$H$5:$H$29,MATCH($C317,'Section Master'!$A$5:$A$29,0)),{"Single+Aggregate","Aggregate","Per payment","Excess over","None"},0),IF(O317&gt;INDEX('Section Master'!$J$5:$J$29,MATCH($C317,'Section Master'!$A$5:$A$29,0)),O317-P317,IF(E317&gt;INDEX('Section Master'!$I$5:$I$29,MATCH($C317,'Section Master'!$A$5:$A$29,0)),E317,0)),IF(O317&gt;INDEX('Section Master'!$J$5:$J$29,MATCH($C317,'Section Master'!$A$5:$A$29,0)),O317-P317,0),IF(E317&gt;INDEX('Section Master'!$I$5:$I$29,MATCH($C317,'Section Master'!$A$5:$A$29,0)),E317,0),MAX(0,O317-INDEX('Section Master'!$J$5:$J$29,MATCH($C317,'Section Master'!$A$5:$A$29,0)))-P317,E317),0))</f>
        <v/>
      </c>
      <c r="R317" s="28" t="str">
        <f aca="false">IF(Q317="","",ROUND(Q317*L317,0))</f>
        <v/>
      </c>
      <c r="T317" s="29" t="str">
        <f aca="false">IF(A317="","",IF(MONTH(A317)=3,DATE(YEAR(A317),4,30),DATE(YEAR(A317),MONTH(A317)+1,7)))</f>
        <v/>
      </c>
      <c r="U317" s="26" t="str">
        <f aca="false">IF(OR(R317="",F317=""),"",IF(R317=0,0,IF(F317&gt;T317,(YEAR(F317)-YEAR(A317))*12+MONTH(F317)-MONTH(A317)+1,0)))</f>
        <v/>
      </c>
      <c r="V317" s="30" t="str">
        <f aca="false">IF(U317="","",ROUND(R317*Summary!$C$7*U317,0))</f>
        <v/>
      </c>
      <c r="W317" s="21" t="str">
        <f aca="false">IF(OR($B317="",$C317="",$E317=""),"",IF(R317=0,"No TDS yet",IF(F317="",IF(Summary!$C$6&gt;T317,"Overdue","Pending"),IF(F317&gt;T317,"Deposited late","Deposited"))))</f>
        <v/>
      </c>
      <c r="X317" s="31" t="str">
        <f aca="false">IF(B317="","",IF(OR(ISNA(MATCH($B317,Deductees!$A$5:$A$304,0)),ISNA(MATCH($C317,'Section Master'!$A$5:$A$29,0)),E317=""),1,0))</f>
        <v/>
      </c>
    </row>
    <row r="318" customFormat="false" ht="15" hidden="false" customHeight="true" outlineLevel="0" collapsed="false">
      <c r="A318" s="32"/>
      <c r="B318" s="17"/>
      <c r="C318" s="17"/>
      <c r="D318" s="17"/>
      <c r="E318" s="33"/>
      <c r="F318" s="32"/>
      <c r="G318" s="17"/>
      <c r="H318" s="24" t="str">
        <f aca="false">IF($B318="","",IFERROR(INDEX(Deductees!$B$5:$B$304,MATCH($B318,Deductees!$A$5:$A$304,0))&amp;"",""))</f>
        <v/>
      </c>
      <c r="I318" s="24" t="str">
        <f aca="false">IF($B318="","",IFERROR(INDEX(Deductees!$C$5:$C$304,MATCH($B318,Deductees!$A$5:$A$304,0)),"Not in master"))</f>
        <v/>
      </c>
      <c r="J318" s="24" t="str">
        <f aca="false">IF($B318="","",IFERROR(INDEX(Deductees!$D$5:$D$304,MATCH($B318,Deductees!$A$5:$A$304,0)),"-"))</f>
        <v/>
      </c>
      <c r="K318" s="24" t="str">
        <f aca="false">IF($C318="","",IFERROR(INDEX('Section Master'!$C$5:$C$29,MATCH($C318,'Section Master'!$A$5:$A$29,0))&amp;" / "&amp;INDEX('Section Master'!$D$5:$D$29,MATCH($C318,'Section Master'!$A$5:$A$29,0)),"Code not found"))</f>
        <v/>
      </c>
      <c r="L318" s="25" t="str">
        <f aca="false">IF(OR($B318="",$C318="",$E318=""),"",IFERROR(IF(I318&lt;&gt;"Valid",MAX(INDEX('Section Master'!$F$5:$F$29,MATCH($C318,'Section Master'!$A$5:$A$29,0)),INDEX('Section Master'!$G$5:$G$29,MATCH($C318,'Section Master'!$A$5:$A$29,0))),IF(J318="Individual/HUF",INDEX('Section Master'!$E$5:$E$29,MATCH($C318,'Section Master'!$A$5:$A$29,0)),INDEX('Section Master'!$F$5:$F$29,MATCH($C318,'Section Master'!$A$5:$A$29,0)))),0))</f>
        <v/>
      </c>
      <c r="M318" s="26" t="str">
        <f aca="false">IF(A318="","",IF(MONTH(A318)&gt;=4,YEAR(A318),YEAR(A318)-1))</f>
        <v/>
      </c>
      <c r="N318" s="21" t="str">
        <f aca="false">IF(A318="","","Q"&amp;CHOOSE(MONTH(A318),4,4,4,1,1,1,2,2,2,3,3,3))</f>
        <v/>
      </c>
      <c r="O318" s="27" t="str">
        <f aca="false">IF(OR($B318="",$C318="",$E318=""),"",SUMIFS($E$6:E318,$B$6:B318,B318,$C$6:C318,C318,$M$6:M318,M318))</f>
        <v/>
      </c>
      <c r="P318" s="27" t="str">
        <f aca="false">IF(OR($B318="",$C318="",$E318=""),"",SUMIFS($Q$6:Q317,$B$6:B317,B318,$C$6:C317,C318,$M$6:M317,M318))</f>
        <v/>
      </c>
      <c r="Q318" s="27" t="str">
        <f aca="false">IF(OR($B318="",$C318="",$E318=""),"",IFERROR(CHOOSE(MATCH(INDEX('Section Master'!$H$5:$H$29,MATCH($C318,'Section Master'!$A$5:$A$29,0)),{"Single+Aggregate","Aggregate","Per payment","Excess over","None"},0),IF(O318&gt;INDEX('Section Master'!$J$5:$J$29,MATCH($C318,'Section Master'!$A$5:$A$29,0)),O318-P318,IF(E318&gt;INDEX('Section Master'!$I$5:$I$29,MATCH($C318,'Section Master'!$A$5:$A$29,0)),E318,0)),IF(O318&gt;INDEX('Section Master'!$J$5:$J$29,MATCH($C318,'Section Master'!$A$5:$A$29,0)),O318-P318,0),IF(E318&gt;INDEX('Section Master'!$I$5:$I$29,MATCH($C318,'Section Master'!$A$5:$A$29,0)),E318,0),MAX(0,O318-INDEX('Section Master'!$J$5:$J$29,MATCH($C318,'Section Master'!$A$5:$A$29,0)))-P318,E318),0))</f>
        <v/>
      </c>
      <c r="R318" s="28" t="str">
        <f aca="false">IF(Q318="","",ROUND(Q318*L318,0))</f>
        <v/>
      </c>
      <c r="T318" s="29" t="str">
        <f aca="false">IF(A318="","",IF(MONTH(A318)=3,DATE(YEAR(A318),4,30),DATE(YEAR(A318),MONTH(A318)+1,7)))</f>
        <v/>
      </c>
      <c r="U318" s="26" t="str">
        <f aca="false">IF(OR(R318="",F318=""),"",IF(R318=0,0,IF(F318&gt;T318,(YEAR(F318)-YEAR(A318))*12+MONTH(F318)-MONTH(A318)+1,0)))</f>
        <v/>
      </c>
      <c r="V318" s="30" t="str">
        <f aca="false">IF(U318="","",ROUND(R318*Summary!$C$7*U318,0))</f>
        <v/>
      </c>
      <c r="W318" s="21" t="str">
        <f aca="false">IF(OR($B318="",$C318="",$E318=""),"",IF(R318=0,"No TDS yet",IF(F318="",IF(Summary!$C$6&gt;T318,"Overdue","Pending"),IF(F318&gt;T318,"Deposited late","Deposited"))))</f>
        <v/>
      </c>
      <c r="X318" s="31" t="str">
        <f aca="false">IF(B318="","",IF(OR(ISNA(MATCH($B318,Deductees!$A$5:$A$304,0)),ISNA(MATCH($C318,'Section Master'!$A$5:$A$29,0)),E318=""),1,0))</f>
        <v/>
      </c>
    </row>
    <row r="319" customFormat="false" ht="15" hidden="false" customHeight="true" outlineLevel="0" collapsed="false">
      <c r="A319" s="32"/>
      <c r="B319" s="17"/>
      <c r="C319" s="17"/>
      <c r="D319" s="17"/>
      <c r="E319" s="33"/>
      <c r="F319" s="32"/>
      <c r="G319" s="17"/>
      <c r="H319" s="24" t="str">
        <f aca="false">IF($B319="","",IFERROR(INDEX(Deductees!$B$5:$B$304,MATCH($B319,Deductees!$A$5:$A$304,0))&amp;"",""))</f>
        <v/>
      </c>
      <c r="I319" s="24" t="str">
        <f aca="false">IF($B319="","",IFERROR(INDEX(Deductees!$C$5:$C$304,MATCH($B319,Deductees!$A$5:$A$304,0)),"Not in master"))</f>
        <v/>
      </c>
      <c r="J319" s="24" t="str">
        <f aca="false">IF($B319="","",IFERROR(INDEX(Deductees!$D$5:$D$304,MATCH($B319,Deductees!$A$5:$A$304,0)),"-"))</f>
        <v/>
      </c>
      <c r="K319" s="24" t="str">
        <f aca="false">IF($C319="","",IFERROR(INDEX('Section Master'!$C$5:$C$29,MATCH($C319,'Section Master'!$A$5:$A$29,0))&amp;" / "&amp;INDEX('Section Master'!$D$5:$D$29,MATCH($C319,'Section Master'!$A$5:$A$29,0)),"Code not found"))</f>
        <v/>
      </c>
      <c r="L319" s="25" t="str">
        <f aca="false">IF(OR($B319="",$C319="",$E319=""),"",IFERROR(IF(I319&lt;&gt;"Valid",MAX(INDEX('Section Master'!$F$5:$F$29,MATCH($C319,'Section Master'!$A$5:$A$29,0)),INDEX('Section Master'!$G$5:$G$29,MATCH($C319,'Section Master'!$A$5:$A$29,0))),IF(J319="Individual/HUF",INDEX('Section Master'!$E$5:$E$29,MATCH($C319,'Section Master'!$A$5:$A$29,0)),INDEX('Section Master'!$F$5:$F$29,MATCH($C319,'Section Master'!$A$5:$A$29,0)))),0))</f>
        <v/>
      </c>
      <c r="M319" s="26" t="str">
        <f aca="false">IF(A319="","",IF(MONTH(A319)&gt;=4,YEAR(A319),YEAR(A319)-1))</f>
        <v/>
      </c>
      <c r="N319" s="21" t="str">
        <f aca="false">IF(A319="","","Q"&amp;CHOOSE(MONTH(A319),4,4,4,1,1,1,2,2,2,3,3,3))</f>
        <v/>
      </c>
      <c r="O319" s="27" t="str">
        <f aca="false">IF(OR($B319="",$C319="",$E319=""),"",SUMIFS($E$6:E319,$B$6:B319,B319,$C$6:C319,C319,$M$6:M319,M319))</f>
        <v/>
      </c>
      <c r="P319" s="27" t="str">
        <f aca="false">IF(OR($B319="",$C319="",$E319=""),"",SUMIFS($Q$6:Q318,$B$6:B318,B319,$C$6:C318,C319,$M$6:M318,M319))</f>
        <v/>
      </c>
      <c r="Q319" s="27" t="str">
        <f aca="false">IF(OR($B319="",$C319="",$E319=""),"",IFERROR(CHOOSE(MATCH(INDEX('Section Master'!$H$5:$H$29,MATCH($C319,'Section Master'!$A$5:$A$29,0)),{"Single+Aggregate","Aggregate","Per payment","Excess over","None"},0),IF(O319&gt;INDEX('Section Master'!$J$5:$J$29,MATCH($C319,'Section Master'!$A$5:$A$29,0)),O319-P319,IF(E319&gt;INDEX('Section Master'!$I$5:$I$29,MATCH($C319,'Section Master'!$A$5:$A$29,0)),E319,0)),IF(O319&gt;INDEX('Section Master'!$J$5:$J$29,MATCH($C319,'Section Master'!$A$5:$A$29,0)),O319-P319,0),IF(E319&gt;INDEX('Section Master'!$I$5:$I$29,MATCH($C319,'Section Master'!$A$5:$A$29,0)),E319,0),MAX(0,O319-INDEX('Section Master'!$J$5:$J$29,MATCH($C319,'Section Master'!$A$5:$A$29,0)))-P319,E319),0))</f>
        <v/>
      </c>
      <c r="R319" s="28" t="str">
        <f aca="false">IF(Q319="","",ROUND(Q319*L319,0))</f>
        <v/>
      </c>
      <c r="T319" s="29" t="str">
        <f aca="false">IF(A319="","",IF(MONTH(A319)=3,DATE(YEAR(A319),4,30),DATE(YEAR(A319),MONTH(A319)+1,7)))</f>
        <v/>
      </c>
      <c r="U319" s="26" t="str">
        <f aca="false">IF(OR(R319="",F319=""),"",IF(R319=0,0,IF(F319&gt;T319,(YEAR(F319)-YEAR(A319))*12+MONTH(F319)-MONTH(A319)+1,0)))</f>
        <v/>
      </c>
      <c r="V319" s="30" t="str">
        <f aca="false">IF(U319="","",ROUND(R319*Summary!$C$7*U319,0))</f>
        <v/>
      </c>
      <c r="W319" s="21" t="str">
        <f aca="false">IF(OR($B319="",$C319="",$E319=""),"",IF(R319=0,"No TDS yet",IF(F319="",IF(Summary!$C$6&gt;T319,"Overdue","Pending"),IF(F319&gt;T319,"Deposited late","Deposited"))))</f>
        <v/>
      </c>
      <c r="X319" s="31" t="str">
        <f aca="false">IF(B319="","",IF(OR(ISNA(MATCH($B319,Deductees!$A$5:$A$304,0)),ISNA(MATCH($C319,'Section Master'!$A$5:$A$29,0)),E319=""),1,0))</f>
        <v/>
      </c>
    </row>
    <row r="320" customFormat="false" ht="15" hidden="false" customHeight="true" outlineLevel="0" collapsed="false">
      <c r="A320" s="32"/>
      <c r="B320" s="17"/>
      <c r="C320" s="17"/>
      <c r="D320" s="17"/>
      <c r="E320" s="33"/>
      <c r="F320" s="32"/>
      <c r="G320" s="17"/>
      <c r="H320" s="24" t="str">
        <f aca="false">IF($B320="","",IFERROR(INDEX(Deductees!$B$5:$B$304,MATCH($B320,Deductees!$A$5:$A$304,0))&amp;"",""))</f>
        <v/>
      </c>
      <c r="I320" s="24" t="str">
        <f aca="false">IF($B320="","",IFERROR(INDEX(Deductees!$C$5:$C$304,MATCH($B320,Deductees!$A$5:$A$304,0)),"Not in master"))</f>
        <v/>
      </c>
      <c r="J320" s="24" t="str">
        <f aca="false">IF($B320="","",IFERROR(INDEX(Deductees!$D$5:$D$304,MATCH($B320,Deductees!$A$5:$A$304,0)),"-"))</f>
        <v/>
      </c>
      <c r="K320" s="24" t="str">
        <f aca="false">IF($C320="","",IFERROR(INDEX('Section Master'!$C$5:$C$29,MATCH($C320,'Section Master'!$A$5:$A$29,0))&amp;" / "&amp;INDEX('Section Master'!$D$5:$D$29,MATCH($C320,'Section Master'!$A$5:$A$29,0)),"Code not found"))</f>
        <v/>
      </c>
      <c r="L320" s="25" t="str">
        <f aca="false">IF(OR($B320="",$C320="",$E320=""),"",IFERROR(IF(I320&lt;&gt;"Valid",MAX(INDEX('Section Master'!$F$5:$F$29,MATCH($C320,'Section Master'!$A$5:$A$29,0)),INDEX('Section Master'!$G$5:$G$29,MATCH($C320,'Section Master'!$A$5:$A$29,0))),IF(J320="Individual/HUF",INDEX('Section Master'!$E$5:$E$29,MATCH($C320,'Section Master'!$A$5:$A$29,0)),INDEX('Section Master'!$F$5:$F$29,MATCH($C320,'Section Master'!$A$5:$A$29,0)))),0))</f>
        <v/>
      </c>
      <c r="M320" s="26" t="str">
        <f aca="false">IF(A320="","",IF(MONTH(A320)&gt;=4,YEAR(A320),YEAR(A320)-1))</f>
        <v/>
      </c>
      <c r="N320" s="21" t="str">
        <f aca="false">IF(A320="","","Q"&amp;CHOOSE(MONTH(A320),4,4,4,1,1,1,2,2,2,3,3,3))</f>
        <v/>
      </c>
      <c r="O320" s="27" t="str">
        <f aca="false">IF(OR($B320="",$C320="",$E320=""),"",SUMIFS($E$6:E320,$B$6:B320,B320,$C$6:C320,C320,$M$6:M320,M320))</f>
        <v/>
      </c>
      <c r="P320" s="27" t="str">
        <f aca="false">IF(OR($B320="",$C320="",$E320=""),"",SUMIFS($Q$6:Q319,$B$6:B319,B320,$C$6:C319,C320,$M$6:M319,M320))</f>
        <v/>
      </c>
      <c r="Q320" s="27" t="str">
        <f aca="false">IF(OR($B320="",$C320="",$E320=""),"",IFERROR(CHOOSE(MATCH(INDEX('Section Master'!$H$5:$H$29,MATCH($C320,'Section Master'!$A$5:$A$29,0)),{"Single+Aggregate","Aggregate","Per payment","Excess over","None"},0),IF(O320&gt;INDEX('Section Master'!$J$5:$J$29,MATCH($C320,'Section Master'!$A$5:$A$29,0)),O320-P320,IF(E320&gt;INDEX('Section Master'!$I$5:$I$29,MATCH($C320,'Section Master'!$A$5:$A$29,0)),E320,0)),IF(O320&gt;INDEX('Section Master'!$J$5:$J$29,MATCH($C320,'Section Master'!$A$5:$A$29,0)),O320-P320,0),IF(E320&gt;INDEX('Section Master'!$I$5:$I$29,MATCH($C320,'Section Master'!$A$5:$A$29,0)),E320,0),MAX(0,O320-INDEX('Section Master'!$J$5:$J$29,MATCH($C320,'Section Master'!$A$5:$A$29,0)))-P320,E320),0))</f>
        <v/>
      </c>
      <c r="R320" s="28" t="str">
        <f aca="false">IF(Q320="","",ROUND(Q320*L320,0))</f>
        <v/>
      </c>
      <c r="T320" s="29" t="str">
        <f aca="false">IF(A320="","",IF(MONTH(A320)=3,DATE(YEAR(A320),4,30),DATE(YEAR(A320),MONTH(A320)+1,7)))</f>
        <v/>
      </c>
      <c r="U320" s="26" t="str">
        <f aca="false">IF(OR(R320="",F320=""),"",IF(R320=0,0,IF(F320&gt;T320,(YEAR(F320)-YEAR(A320))*12+MONTH(F320)-MONTH(A320)+1,0)))</f>
        <v/>
      </c>
      <c r="V320" s="30" t="str">
        <f aca="false">IF(U320="","",ROUND(R320*Summary!$C$7*U320,0))</f>
        <v/>
      </c>
      <c r="W320" s="21" t="str">
        <f aca="false">IF(OR($B320="",$C320="",$E320=""),"",IF(R320=0,"No TDS yet",IF(F320="",IF(Summary!$C$6&gt;T320,"Overdue","Pending"),IF(F320&gt;T320,"Deposited late","Deposited"))))</f>
        <v/>
      </c>
      <c r="X320" s="31" t="str">
        <f aca="false">IF(B320="","",IF(OR(ISNA(MATCH($B320,Deductees!$A$5:$A$304,0)),ISNA(MATCH($C320,'Section Master'!$A$5:$A$29,0)),E320=""),1,0))</f>
        <v/>
      </c>
    </row>
    <row r="321" customFormat="false" ht="15" hidden="false" customHeight="true" outlineLevel="0" collapsed="false">
      <c r="A321" s="32"/>
      <c r="B321" s="17"/>
      <c r="C321" s="17"/>
      <c r="D321" s="17"/>
      <c r="E321" s="33"/>
      <c r="F321" s="32"/>
      <c r="G321" s="17"/>
      <c r="H321" s="24" t="str">
        <f aca="false">IF($B321="","",IFERROR(INDEX(Deductees!$B$5:$B$304,MATCH($B321,Deductees!$A$5:$A$304,0))&amp;"",""))</f>
        <v/>
      </c>
      <c r="I321" s="24" t="str">
        <f aca="false">IF($B321="","",IFERROR(INDEX(Deductees!$C$5:$C$304,MATCH($B321,Deductees!$A$5:$A$304,0)),"Not in master"))</f>
        <v/>
      </c>
      <c r="J321" s="24" t="str">
        <f aca="false">IF($B321="","",IFERROR(INDEX(Deductees!$D$5:$D$304,MATCH($B321,Deductees!$A$5:$A$304,0)),"-"))</f>
        <v/>
      </c>
      <c r="K321" s="24" t="str">
        <f aca="false">IF($C321="","",IFERROR(INDEX('Section Master'!$C$5:$C$29,MATCH($C321,'Section Master'!$A$5:$A$29,0))&amp;" / "&amp;INDEX('Section Master'!$D$5:$D$29,MATCH($C321,'Section Master'!$A$5:$A$29,0)),"Code not found"))</f>
        <v/>
      </c>
      <c r="L321" s="25" t="str">
        <f aca="false">IF(OR($B321="",$C321="",$E321=""),"",IFERROR(IF(I321&lt;&gt;"Valid",MAX(INDEX('Section Master'!$F$5:$F$29,MATCH($C321,'Section Master'!$A$5:$A$29,0)),INDEX('Section Master'!$G$5:$G$29,MATCH($C321,'Section Master'!$A$5:$A$29,0))),IF(J321="Individual/HUF",INDEX('Section Master'!$E$5:$E$29,MATCH($C321,'Section Master'!$A$5:$A$29,0)),INDEX('Section Master'!$F$5:$F$29,MATCH($C321,'Section Master'!$A$5:$A$29,0)))),0))</f>
        <v/>
      </c>
      <c r="M321" s="26" t="str">
        <f aca="false">IF(A321="","",IF(MONTH(A321)&gt;=4,YEAR(A321),YEAR(A321)-1))</f>
        <v/>
      </c>
      <c r="N321" s="21" t="str">
        <f aca="false">IF(A321="","","Q"&amp;CHOOSE(MONTH(A321),4,4,4,1,1,1,2,2,2,3,3,3))</f>
        <v/>
      </c>
      <c r="O321" s="27" t="str">
        <f aca="false">IF(OR($B321="",$C321="",$E321=""),"",SUMIFS($E$6:E321,$B$6:B321,B321,$C$6:C321,C321,$M$6:M321,M321))</f>
        <v/>
      </c>
      <c r="P321" s="27" t="str">
        <f aca="false">IF(OR($B321="",$C321="",$E321=""),"",SUMIFS($Q$6:Q320,$B$6:B320,B321,$C$6:C320,C321,$M$6:M320,M321))</f>
        <v/>
      </c>
      <c r="Q321" s="27" t="str">
        <f aca="false">IF(OR($B321="",$C321="",$E321=""),"",IFERROR(CHOOSE(MATCH(INDEX('Section Master'!$H$5:$H$29,MATCH($C321,'Section Master'!$A$5:$A$29,0)),{"Single+Aggregate","Aggregate","Per payment","Excess over","None"},0),IF(O321&gt;INDEX('Section Master'!$J$5:$J$29,MATCH($C321,'Section Master'!$A$5:$A$29,0)),O321-P321,IF(E321&gt;INDEX('Section Master'!$I$5:$I$29,MATCH($C321,'Section Master'!$A$5:$A$29,0)),E321,0)),IF(O321&gt;INDEX('Section Master'!$J$5:$J$29,MATCH($C321,'Section Master'!$A$5:$A$29,0)),O321-P321,0),IF(E321&gt;INDEX('Section Master'!$I$5:$I$29,MATCH($C321,'Section Master'!$A$5:$A$29,0)),E321,0),MAX(0,O321-INDEX('Section Master'!$J$5:$J$29,MATCH($C321,'Section Master'!$A$5:$A$29,0)))-P321,E321),0))</f>
        <v/>
      </c>
      <c r="R321" s="28" t="str">
        <f aca="false">IF(Q321="","",ROUND(Q321*L321,0))</f>
        <v/>
      </c>
      <c r="T321" s="29" t="str">
        <f aca="false">IF(A321="","",IF(MONTH(A321)=3,DATE(YEAR(A321),4,30),DATE(YEAR(A321),MONTH(A321)+1,7)))</f>
        <v/>
      </c>
      <c r="U321" s="26" t="str">
        <f aca="false">IF(OR(R321="",F321=""),"",IF(R321=0,0,IF(F321&gt;T321,(YEAR(F321)-YEAR(A321))*12+MONTH(F321)-MONTH(A321)+1,0)))</f>
        <v/>
      </c>
      <c r="V321" s="30" t="str">
        <f aca="false">IF(U321="","",ROUND(R321*Summary!$C$7*U321,0))</f>
        <v/>
      </c>
      <c r="W321" s="21" t="str">
        <f aca="false">IF(OR($B321="",$C321="",$E321=""),"",IF(R321=0,"No TDS yet",IF(F321="",IF(Summary!$C$6&gt;T321,"Overdue","Pending"),IF(F321&gt;T321,"Deposited late","Deposited"))))</f>
        <v/>
      </c>
      <c r="X321" s="31" t="str">
        <f aca="false">IF(B321="","",IF(OR(ISNA(MATCH($B321,Deductees!$A$5:$A$304,0)),ISNA(MATCH($C321,'Section Master'!$A$5:$A$29,0)),E321=""),1,0))</f>
        <v/>
      </c>
    </row>
    <row r="322" customFormat="false" ht="15" hidden="false" customHeight="true" outlineLevel="0" collapsed="false">
      <c r="A322" s="32"/>
      <c r="B322" s="17"/>
      <c r="C322" s="17"/>
      <c r="D322" s="17"/>
      <c r="E322" s="33"/>
      <c r="F322" s="32"/>
      <c r="G322" s="17"/>
      <c r="H322" s="24" t="str">
        <f aca="false">IF($B322="","",IFERROR(INDEX(Deductees!$B$5:$B$304,MATCH($B322,Deductees!$A$5:$A$304,0))&amp;"",""))</f>
        <v/>
      </c>
      <c r="I322" s="24" t="str">
        <f aca="false">IF($B322="","",IFERROR(INDEX(Deductees!$C$5:$C$304,MATCH($B322,Deductees!$A$5:$A$304,0)),"Not in master"))</f>
        <v/>
      </c>
      <c r="J322" s="24" t="str">
        <f aca="false">IF($B322="","",IFERROR(INDEX(Deductees!$D$5:$D$304,MATCH($B322,Deductees!$A$5:$A$304,0)),"-"))</f>
        <v/>
      </c>
      <c r="K322" s="24" t="str">
        <f aca="false">IF($C322="","",IFERROR(INDEX('Section Master'!$C$5:$C$29,MATCH($C322,'Section Master'!$A$5:$A$29,0))&amp;" / "&amp;INDEX('Section Master'!$D$5:$D$29,MATCH($C322,'Section Master'!$A$5:$A$29,0)),"Code not found"))</f>
        <v/>
      </c>
      <c r="L322" s="25" t="str">
        <f aca="false">IF(OR($B322="",$C322="",$E322=""),"",IFERROR(IF(I322&lt;&gt;"Valid",MAX(INDEX('Section Master'!$F$5:$F$29,MATCH($C322,'Section Master'!$A$5:$A$29,0)),INDEX('Section Master'!$G$5:$G$29,MATCH($C322,'Section Master'!$A$5:$A$29,0))),IF(J322="Individual/HUF",INDEX('Section Master'!$E$5:$E$29,MATCH($C322,'Section Master'!$A$5:$A$29,0)),INDEX('Section Master'!$F$5:$F$29,MATCH($C322,'Section Master'!$A$5:$A$29,0)))),0))</f>
        <v/>
      </c>
      <c r="M322" s="26" t="str">
        <f aca="false">IF(A322="","",IF(MONTH(A322)&gt;=4,YEAR(A322),YEAR(A322)-1))</f>
        <v/>
      </c>
      <c r="N322" s="21" t="str">
        <f aca="false">IF(A322="","","Q"&amp;CHOOSE(MONTH(A322),4,4,4,1,1,1,2,2,2,3,3,3))</f>
        <v/>
      </c>
      <c r="O322" s="27" t="str">
        <f aca="false">IF(OR($B322="",$C322="",$E322=""),"",SUMIFS($E$6:E322,$B$6:B322,B322,$C$6:C322,C322,$M$6:M322,M322))</f>
        <v/>
      </c>
      <c r="P322" s="27" t="str">
        <f aca="false">IF(OR($B322="",$C322="",$E322=""),"",SUMIFS($Q$6:Q321,$B$6:B321,B322,$C$6:C321,C322,$M$6:M321,M322))</f>
        <v/>
      </c>
      <c r="Q322" s="27" t="str">
        <f aca="false">IF(OR($B322="",$C322="",$E322=""),"",IFERROR(CHOOSE(MATCH(INDEX('Section Master'!$H$5:$H$29,MATCH($C322,'Section Master'!$A$5:$A$29,0)),{"Single+Aggregate","Aggregate","Per payment","Excess over","None"},0),IF(O322&gt;INDEX('Section Master'!$J$5:$J$29,MATCH($C322,'Section Master'!$A$5:$A$29,0)),O322-P322,IF(E322&gt;INDEX('Section Master'!$I$5:$I$29,MATCH($C322,'Section Master'!$A$5:$A$29,0)),E322,0)),IF(O322&gt;INDEX('Section Master'!$J$5:$J$29,MATCH($C322,'Section Master'!$A$5:$A$29,0)),O322-P322,0),IF(E322&gt;INDEX('Section Master'!$I$5:$I$29,MATCH($C322,'Section Master'!$A$5:$A$29,0)),E322,0),MAX(0,O322-INDEX('Section Master'!$J$5:$J$29,MATCH($C322,'Section Master'!$A$5:$A$29,0)))-P322,E322),0))</f>
        <v/>
      </c>
      <c r="R322" s="28" t="str">
        <f aca="false">IF(Q322="","",ROUND(Q322*L322,0))</f>
        <v/>
      </c>
      <c r="T322" s="29" t="str">
        <f aca="false">IF(A322="","",IF(MONTH(A322)=3,DATE(YEAR(A322),4,30),DATE(YEAR(A322),MONTH(A322)+1,7)))</f>
        <v/>
      </c>
      <c r="U322" s="26" t="str">
        <f aca="false">IF(OR(R322="",F322=""),"",IF(R322=0,0,IF(F322&gt;T322,(YEAR(F322)-YEAR(A322))*12+MONTH(F322)-MONTH(A322)+1,0)))</f>
        <v/>
      </c>
      <c r="V322" s="30" t="str">
        <f aca="false">IF(U322="","",ROUND(R322*Summary!$C$7*U322,0))</f>
        <v/>
      </c>
      <c r="W322" s="21" t="str">
        <f aca="false">IF(OR($B322="",$C322="",$E322=""),"",IF(R322=0,"No TDS yet",IF(F322="",IF(Summary!$C$6&gt;T322,"Overdue","Pending"),IF(F322&gt;T322,"Deposited late","Deposited"))))</f>
        <v/>
      </c>
      <c r="X322" s="31" t="str">
        <f aca="false">IF(B322="","",IF(OR(ISNA(MATCH($B322,Deductees!$A$5:$A$304,0)),ISNA(MATCH($C322,'Section Master'!$A$5:$A$29,0)),E322=""),1,0))</f>
        <v/>
      </c>
    </row>
    <row r="323" customFormat="false" ht="15" hidden="false" customHeight="true" outlineLevel="0" collapsed="false">
      <c r="A323" s="32"/>
      <c r="B323" s="17"/>
      <c r="C323" s="17"/>
      <c r="D323" s="17"/>
      <c r="E323" s="33"/>
      <c r="F323" s="32"/>
      <c r="G323" s="17"/>
      <c r="H323" s="24" t="str">
        <f aca="false">IF($B323="","",IFERROR(INDEX(Deductees!$B$5:$B$304,MATCH($B323,Deductees!$A$5:$A$304,0))&amp;"",""))</f>
        <v/>
      </c>
      <c r="I323" s="24" t="str">
        <f aca="false">IF($B323="","",IFERROR(INDEX(Deductees!$C$5:$C$304,MATCH($B323,Deductees!$A$5:$A$304,0)),"Not in master"))</f>
        <v/>
      </c>
      <c r="J323" s="24" t="str">
        <f aca="false">IF($B323="","",IFERROR(INDEX(Deductees!$D$5:$D$304,MATCH($B323,Deductees!$A$5:$A$304,0)),"-"))</f>
        <v/>
      </c>
      <c r="K323" s="24" t="str">
        <f aca="false">IF($C323="","",IFERROR(INDEX('Section Master'!$C$5:$C$29,MATCH($C323,'Section Master'!$A$5:$A$29,0))&amp;" / "&amp;INDEX('Section Master'!$D$5:$D$29,MATCH($C323,'Section Master'!$A$5:$A$29,0)),"Code not found"))</f>
        <v/>
      </c>
      <c r="L323" s="25" t="str">
        <f aca="false">IF(OR($B323="",$C323="",$E323=""),"",IFERROR(IF(I323&lt;&gt;"Valid",MAX(INDEX('Section Master'!$F$5:$F$29,MATCH($C323,'Section Master'!$A$5:$A$29,0)),INDEX('Section Master'!$G$5:$G$29,MATCH($C323,'Section Master'!$A$5:$A$29,0))),IF(J323="Individual/HUF",INDEX('Section Master'!$E$5:$E$29,MATCH($C323,'Section Master'!$A$5:$A$29,0)),INDEX('Section Master'!$F$5:$F$29,MATCH($C323,'Section Master'!$A$5:$A$29,0)))),0))</f>
        <v/>
      </c>
      <c r="M323" s="26" t="str">
        <f aca="false">IF(A323="","",IF(MONTH(A323)&gt;=4,YEAR(A323),YEAR(A323)-1))</f>
        <v/>
      </c>
      <c r="N323" s="21" t="str">
        <f aca="false">IF(A323="","","Q"&amp;CHOOSE(MONTH(A323),4,4,4,1,1,1,2,2,2,3,3,3))</f>
        <v/>
      </c>
      <c r="O323" s="27" t="str">
        <f aca="false">IF(OR($B323="",$C323="",$E323=""),"",SUMIFS($E$6:E323,$B$6:B323,B323,$C$6:C323,C323,$M$6:M323,M323))</f>
        <v/>
      </c>
      <c r="P323" s="27" t="str">
        <f aca="false">IF(OR($B323="",$C323="",$E323=""),"",SUMIFS($Q$6:Q322,$B$6:B322,B323,$C$6:C322,C323,$M$6:M322,M323))</f>
        <v/>
      </c>
      <c r="Q323" s="27" t="str">
        <f aca="false">IF(OR($B323="",$C323="",$E323=""),"",IFERROR(CHOOSE(MATCH(INDEX('Section Master'!$H$5:$H$29,MATCH($C323,'Section Master'!$A$5:$A$29,0)),{"Single+Aggregate","Aggregate","Per payment","Excess over","None"},0),IF(O323&gt;INDEX('Section Master'!$J$5:$J$29,MATCH($C323,'Section Master'!$A$5:$A$29,0)),O323-P323,IF(E323&gt;INDEX('Section Master'!$I$5:$I$29,MATCH($C323,'Section Master'!$A$5:$A$29,0)),E323,0)),IF(O323&gt;INDEX('Section Master'!$J$5:$J$29,MATCH($C323,'Section Master'!$A$5:$A$29,0)),O323-P323,0),IF(E323&gt;INDEX('Section Master'!$I$5:$I$29,MATCH($C323,'Section Master'!$A$5:$A$29,0)),E323,0),MAX(0,O323-INDEX('Section Master'!$J$5:$J$29,MATCH($C323,'Section Master'!$A$5:$A$29,0)))-P323,E323),0))</f>
        <v/>
      </c>
      <c r="R323" s="28" t="str">
        <f aca="false">IF(Q323="","",ROUND(Q323*L323,0))</f>
        <v/>
      </c>
      <c r="T323" s="29" t="str">
        <f aca="false">IF(A323="","",IF(MONTH(A323)=3,DATE(YEAR(A323),4,30),DATE(YEAR(A323),MONTH(A323)+1,7)))</f>
        <v/>
      </c>
      <c r="U323" s="26" t="str">
        <f aca="false">IF(OR(R323="",F323=""),"",IF(R323=0,0,IF(F323&gt;T323,(YEAR(F323)-YEAR(A323))*12+MONTH(F323)-MONTH(A323)+1,0)))</f>
        <v/>
      </c>
      <c r="V323" s="30" t="str">
        <f aca="false">IF(U323="","",ROUND(R323*Summary!$C$7*U323,0))</f>
        <v/>
      </c>
      <c r="W323" s="21" t="str">
        <f aca="false">IF(OR($B323="",$C323="",$E323=""),"",IF(R323=0,"No TDS yet",IF(F323="",IF(Summary!$C$6&gt;T323,"Overdue","Pending"),IF(F323&gt;T323,"Deposited late","Deposited"))))</f>
        <v/>
      </c>
      <c r="X323" s="31" t="str">
        <f aca="false">IF(B323="","",IF(OR(ISNA(MATCH($B323,Deductees!$A$5:$A$304,0)),ISNA(MATCH($C323,'Section Master'!$A$5:$A$29,0)),E323=""),1,0))</f>
        <v/>
      </c>
    </row>
    <row r="324" customFormat="false" ht="15" hidden="false" customHeight="true" outlineLevel="0" collapsed="false">
      <c r="A324" s="32"/>
      <c r="B324" s="17"/>
      <c r="C324" s="17"/>
      <c r="D324" s="17"/>
      <c r="E324" s="33"/>
      <c r="F324" s="32"/>
      <c r="G324" s="17"/>
      <c r="H324" s="24" t="str">
        <f aca="false">IF($B324="","",IFERROR(INDEX(Deductees!$B$5:$B$304,MATCH($B324,Deductees!$A$5:$A$304,0))&amp;"",""))</f>
        <v/>
      </c>
      <c r="I324" s="24" t="str">
        <f aca="false">IF($B324="","",IFERROR(INDEX(Deductees!$C$5:$C$304,MATCH($B324,Deductees!$A$5:$A$304,0)),"Not in master"))</f>
        <v/>
      </c>
      <c r="J324" s="24" t="str">
        <f aca="false">IF($B324="","",IFERROR(INDEX(Deductees!$D$5:$D$304,MATCH($B324,Deductees!$A$5:$A$304,0)),"-"))</f>
        <v/>
      </c>
      <c r="K324" s="24" t="str">
        <f aca="false">IF($C324="","",IFERROR(INDEX('Section Master'!$C$5:$C$29,MATCH($C324,'Section Master'!$A$5:$A$29,0))&amp;" / "&amp;INDEX('Section Master'!$D$5:$D$29,MATCH($C324,'Section Master'!$A$5:$A$29,0)),"Code not found"))</f>
        <v/>
      </c>
      <c r="L324" s="25" t="str">
        <f aca="false">IF(OR($B324="",$C324="",$E324=""),"",IFERROR(IF(I324&lt;&gt;"Valid",MAX(INDEX('Section Master'!$F$5:$F$29,MATCH($C324,'Section Master'!$A$5:$A$29,0)),INDEX('Section Master'!$G$5:$G$29,MATCH($C324,'Section Master'!$A$5:$A$29,0))),IF(J324="Individual/HUF",INDEX('Section Master'!$E$5:$E$29,MATCH($C324,'Section Master'!$A$5:$A$29,0)),INDEX('Section Master'!$F$5:$F$29,MATCH($C324,'Section Master'!$A$5:$A$29,0)))),0))</f>
        <v/>
      </c>
      <c r="M324" s="26" t="str">
        <f aca="false">IF(A324="","",IF(MONTH(A324)&gt;=4,YEAR(A324),YEAR(A324)-1))</f>
        <v/>
      </c>
      <c r="N324" s="21" t="str">
        <f aca="false">IF(A324="","","Q"&amp;CHOOSE(MONTH(A324),4,4,4,1,1,1,2,2,2,3,3,3))</f>
        <v/>
      </c>
      <c r="O324" s="27" t="str">
        <f aca="false">IF(OR($B324="",$C324="",$E324=""),"",SUMIFS($E$6:E324,$B$6:B324,B324,$C$6:C324,C324,$M$6:M324,M324))</f>
        <v/>
      </c>
      <c r="P324" s="27" t="str">
        <f aca="false">IF(OR($B324="",$C324="",$E324=""),"",SUMIFS($Q$6:Q323,$B$6:B323,B324,$C$6:C323,C324,$M$6:M323,M324))</f>
        <v/>
      </c>
      <c r="Q324" s="27" t="str">
        <f aca="false">IF(OR($B324="",$C324="",$E324=""),"",IFERROR(CHOOSE(MATCH(INDEX('Section Master'!$H$5:$H$29,MATCH($C324,'Section Master'!$A$5:$A$29,0)),{"Single+Aggregate","Aggregate","Per payment","Excess over","None"},0),IF(O324&gt;INDEX('Section Master'!$J$5:$J$29,MATCH($C324,'Section Master'!$A$5:$A$29,0)),O324-P324,IF(E324&gt;INDEX('Section Master'!$I$5:$I$29,MATCH($C324,'Section Master'!$A$5:$A$29,0)),E324,0)),IF(O324&gt;INDEX('Section Master'!$J$5:$J$29,MATCH($C324,'Section Master'!$A$5:$A$29,0)),O324-P324,0),IF(E324&gt;INDEX('Section Master'!$I$5:$I$29,MATCH($C324,'Section Master'!$A$5:$A$29,0)),E324,0),MAX(0,O324-INDEX('Section Master'!$J$5:$J$29,MATCH($C324,'Section Master'!$A$5:$A$29,0)))-P324,E324),0))</f>
        <v/>
      </c>
      <c r="R324" s="28" t="str">
        <f aca="false">IF(Q324="","",ROUND(Q324*L324,0))</f>
        <v/>
      </c>
      <c r="T324" s="29" t="str">
        <f aca="false">IF(A324="","",IF(MONTH(A324)=3,DATE(YEAR(A324),4,30),DATE(YEAR(A324),MONTH(A324)+1,7)))</f>
        <v/>
      </c>
      <c r="U324" s="26" t="str">
        <f aca="false">IF(OR(R324="",F324=""),"",IF(R324=0,0,IF(F324&gt;T324,(YEAR(F324)-YEAR(A324))*12+MONTH(F324)-MONTH(A324)+1,0)))</f>
        <v/>
      </c>
      <c r="V324" s="30" t="str">
        <f aca="false">IF(U324="","",ROUND(R324*Summary!$C$7*U324,0))</f>
        <v/>
      </c>
      <c r="W324" s="21" t="str">
        <f aca="false">IF(OR($B324="",$C324="",$E324=""),"",IF(R324=0,"No TDS yet",IF(F324="",IF(Summary!$C$6&gt;T324,"Overdue","Pending"),IF(F324&gt;T324,"Deposited late","Deposited"))))</f>
        <v/>
      </c>
      <c r="X324" s="31" t="str">
        <f aca="false">IF(B324="","",IF(OR(ISNA(MATCH($B324,Deductees!$A$5:$A$304,0)),ISNA(MATCH($C324,'Section Master'!$A$5:$A$29,0)),E324=""),1,0))</f>
        <v/>
      </c>
    </row>
    <row r="325" customFormat="false" ht="15" hidden="false" customHeight="true" outlineLevel="0" collapsed="false">
      <c r="A325" s="32"/>
      <c r="B325" s="17"/>
      <c r="C325" s="17"/>
      <c r="D325" s="17"/>
      <c r="E325" s="33"/>
      <c r="F325" s="32"/>
      <c r="G325" s="17"/>
      <c r="H325" s="24" t="str">
        <f aca="false">IF($B325="","",IFERROR(INDEX(Deductees!$B$5:$B$304,MATCH($B325,Deductees!$A$5:$A$304,0))&amp;"",""))</f>
        <v/>
      </c>
      <c r="I325" s="24" t="str">
        <f aca="false">IF($B325="","",IFERROR(INDEX(Deductees!$C$5:$C$304,MATCH($B325,Deductees!$A$5:$A$304,0)),"Not in master"))</f>
        <v/>
      </c>
      <c r="J325" s="24" t="str">
        <f aca="false">IF($B325="","",IFERROR(INDEX(Deductees!$D$5:$D$304,MATCH($B325,Deductees!$A$5:$A$304,0)),"-"))</f>
        <v/>
      </c>
      <c r="K325" s="24" t="str">
        <f aca="false">IF($C325="","",IFERROR(INDEX('Section Master'!$C$5:$C$29,MATCH($C325,'Section Master'!$A$5:$A$29,0))&amp;" / "&amp;INDEX('Section Master'!$D$5:$D$29,MATCH($C325,'Section Master'!$A$5:$A$29,0)),"Code not found"))</f>
        <v/>
      </c>
      <c r="L325" s="25" t="str">
        <f aca="false">IF(OR($B325="",$C325="",$E325=""),"",IFERROR(IF(I325&lt;&gt;"Valid",MAX(INDEX('Section Master'!$F$5:$F$29,MATCH($C325,'Section Master'!$A$5:$A$29,0)),INDEX('Section Master'!$G$5:$G$29,MATCH($C325,'Section Master'!$A$5:$A$29,0))),IF(J325="Individual/HUF",INDEX('Section Master'!$E$5:$E$29,MATCH($C325,'Section Master'!$A$5:$A$29,0)),INDEX('Section Master'!$F$5:$F$29,MATCH($C325,'Section Master'!$A$5:$A$29,0)))),0))</f>
        <v/>
      </c>
      <c r="M325" s="26" t="str">
        <f aca="false">IF(A325="","",IF(MONTH(A325)&gt;=4,YEAR(A325),YEAR(A325)-1))</f>
        <v/>
      </c>
      <c r="N325" s="21" t="str">
        <f aca="false">IF(A325="","","Q"&amp;CHOOSE(MONTH(A325),4,4,4,1,1,1,2,2,2,3,3,3))</f>
        <v/>
      </c>
      <c r="O325" s="27" t="str">
        <f aca="false">IF(OR($B325="",$C325="",$E325=""),"",SUMIFS($E$6:E325,$B$6:B325,B325,$C$6:C325,C325,$M$6:M325,M325))</f>
        <v/>
      </c>
      <c r="P325" s="27" t="str">
        <f aca="false">IF(OR($B325="",$C325="",$E325=""),"",SUMIFS($Q$6:Q324,$B$6:B324,B325,$C$6:C324,C325,$M$6:M324,M325))</f>
        <v/>
      </c>
      <c r="Q325" s="27" t="str">
        <f aca="false">IF(OR($B325="",$C325="",$E325=""),"",IFERROR(CHOOSE(MATCH(INDEX('Section Master'!$H$5:$H$29,MATCH($C325,'Section Master'!$A$5:$A$29,0)),{"Single+Aggregate","Aggregate","Per payment","Excess over","None"},0),IF(O325&gt;INDEX('Section Master'!$J$5:$J$29,MATCH($C325,'Section Master'!$A$5:$A$29,0)),O325-P325,IF(E325&gt;INDEX('Section Master'!$I$5:$I$29,MATCH($C325,'Section Master'!$A$5:$A$29,0)),E325,0)),IF(O325&gt;INDEX('Section Master'!$J$5:$J$29,MATCH($C325,'Section Master'!$A$5:$A$29,0)),O325-P325,0),IF(E325&gt;INDEX('Section Master'!$I$5:$I$29,MATCH($C325,'Section Master'!$A$5:$A$29,0)),E325,0),MAX(0,O325-INDEX('Section Master'!$J$5:$J$29,MATCH($C325,'Section Master'!$A$5:$A$29,0)))-P325,E325),0))</f>
        <v/>
      </c>
      <c r="R325" s="28" t="str">
        <f aca="false">IF(Q325="","",ROUND(Q325*L325,0))</f>
        <v/>
      </c>
      <c r="T325" s="29" t="str">
        <f aca="false">IF(A325="","",IF(MONTH(A325)=3,DATE(YEAR(A325),4,30),DATE(YEAR(A325),MONTH(A325)+1,7)))</f>
        <v/>
      </c>
      <c r="U325" s="26" t="str">
        <f aca="false">IF(OR(R325="",F325=""),"",IF(R325=0,0,IF(F325&gt;T325,(YEAR(F325)-YEAR(A325))*12+MONTH(F325)-MONTH(A325)+1,0)))</f>
        <v/>
      </c>
      <c r="V325" s="30" t="str">
        <f aca="false">IF(U325="","",ROUND(R325*Summary!$C$7*U325,0))</f>
        <v/>
      </c>
      <c r="W325" s="21" t="str">
        <f aca="false">IF(OR($B325="",$C325="",$E325=""),"",IF(R325=0,"No TDS yet",IF(F325="",IF(Summary!$C$6&gt;T325,"Overdue","Pending"),IF(F325&gt;T325,"Deposited late","Deposited"))))</f>
        <v/>
      </c>
      <c r="X325" s="31" t="str">
        <f aca="false">IF(B325="","",IF(OR(ISNA(MATCH($B325,Deductees!$A$5:$A$304,0)),ISNA(MATCH($C325,'Section Master'!$A$5:$A$29,0)),E325=""),1,0))</f>
        <v/>
      </c>
    </row>
    <row r="326" customFormat="false" ht="15" hidden="false" customHeight="true" outlineLevel="0" collapsed="false">
      <c r="A326" s="32"/>
      <c r="B326" s="17"/>
      <c r="C326" s="17"/>
      <c r="D326" s="17"/>
      <c r="E326" s="33"/>
      <c r="F326" s="32"/>
      <c r="G326" s="17"/>
      <c r="H326" s="24" t="str">
        <f aca="false">IF($B326="","",IFERROR(INDEX(Deductees!$B$5:$B$304,MATCH($B326,Deductees!$A$5:$A$304,0))&amp;"",""))</f>
        <v/>
      </c>
      <c r="I326" s="24" t="str">
        <f aca="false">IF($B326="","",IFERROR(INDEX(Deductees!$C$5:$C$304,MATCH($B326,Deductees!$A$5:$A$304,0)),"Not in master"))</f>
        <v/>
      </c>
      <c r="J326" s="24" t="str">
        <f aca="false">IF($B326="","",IFERROR(INDEX(Deductees!$D$5:$D$304,MATCH($B326,Deductees!$A$5:$A$304,0)),"-"))</f>
        <v/>
      </c>
      <c r="K326" s="24" t="str">
        <f aca="false">IF($C326="","",IFERROR(INDEX('Section Master'!$C$5:$C$29,MATCH($C326,'Section Master'!$A$5:$A$29,0))&amp;" / "&amp;INDEX('Section Master'!$D$5:$D$29,MATCH($C326,'Section Master'!$A$5:$A$29,0)),"Code not found"))</f>
        <v/>
      </c>
      <c r="L326" s="25" t="str">
        <f aca="false">IF(OR($B326="",$C326="",$E326=""),"",IFERROR(IF(I326&lt;&gt;"Valid",MAX(INDEX('Section Master'!$F$5:$F$29,MATCH($C326,'Section Master'!$A$5:$A$29,0)),INDEX('Section Master'!$G$5:$G$29,MATCH($C326,'Section Master'!$A$5:$A$29,0))),IF(J326="Individual/HUF",INDEX('Section Master'!$E$5:$E$29,MATCH($C326,'Section Master'!$A$5:$A$29,0)),INDEX('Section Master'!$F$5:$F$29,MATCH($C326,'Section Master'!$A$5:$A$29,0)))),0))</f>
        <v/>
      </c>
      <c r="M326" s="26" t="str">
        <f aca="false">IF(A326="","",IF(MONTH(A326)&gt;=4,YEAR(A326),YEAR(A326)-1))</f>
        <v/>
      </c>
      <c r="N326" s="21" t="str">
        <f aca="false">IF(A326="","","Q"&amp;CHOOSE(MONTH(A326),4,4,4,1,1,1,2,2,2,3,3,3))</f>
        <v/>
      </c>
      <c r="O326" s="27" t="str">
        <f aca="false">IF(OR($B326="",$C326="",$E326=""),"",SUMIFS($E$6:E326,$B$6:B326,B326,$C$6:C326,C326,$M$6:M326,M326))</f>
        <v/>
      </c>
      <c r="P326" s="27" t="str">
        <f aca="false">IF(OR($B326="",$C326="",$E326=""),"",SUMIFS($Q$6:Q325,$B$6:B325,B326,$C$6:C325,C326,$M$6:M325,M326))</f>
        <v/>
      </c>
      <c r="Q326" s="27" t="str">
        <f aca="false">IF(OR($B326="",$C326="",$E326=""),"",IFERROR(CHOOSE(MATCH(INDEX('Section Master'!$H$5:$H$29,MATCH($C326,'Section Master'!$A$5:$A$29,0)),{"Single+Aggregate","Aggregate","Per payment","Excess over","None"},0),IF(O326&gt;INDEX('Section Master'!$J$5:$J$29,MATCH($C326,'Section Master'!$A$5:$A$29,0)),O326-P326,IF(E326&gt;INDEX('Section Master'!$I$5:$I$29,MATCH($C326,'Section Master'!$A$5:$A$29,0)),E326,0)),IF(O326&gt;INDEX('Section Master'!$J$5:$J$29,MATCH($C326,'Section Master'!$A$5:$A$29,0)),O326-P326,0),IF(E326&gt;INDEX('Section Master'!$I$5:$I$29,MATCH($C326,'Section Master'!$A$5:$A$29,0)),E326,0),MAX(0,O326-INDEX('Section Master'!$J$5:$J$29,MATCH($C326,'Section Master'!$A$5:$A$29,0)))-P326,E326),0))</f>
        <v/>
      </c>
      <c r="R326" s="28" t="str">
        <f aca="false">IF(Q326="","",ROUND(Q326*L326,0))</f>
        <v/>
      </c>
      <c r="T326" s="29" t="str">
        <f aca="false">IF(A326="","",IF(MONTH(A326)=3,DATE(YEAR(A326),4,30),DATE(YEAR(A326),MONTH(A326)+1,7)))</f>
        <v/>
      </c>
      <c r="U326" s="26" t="str">
        <f aca="false">IF(OR(R326="",F326=""),"",IF(R326=0,0,IF(F326&gt;T326,(YEAR(F326)-YEAR(A326))*12+MONTH(F326)-MONTH(A326)+1,0)))</f>
        <v/>
      </c>
      <c r="V326" s="30" t="str">
        <f aca="false">IF(U326="","",ROUND(R326*Summary!$C$7*U326,0))</f>
        <v/>
      </c>
      <c r="W326" s="21" t="str">
        <f aca="false">IF(OR($B326="",$C326="",$E326=""),"",IF(R326=0,"No TDS yet",IF(F326="",IF(Summary!$C$6&gt;T326,"Overdue","Pending"),IF(F326&gt;T326,"Deposited late","Deposited"))))</f>
        <v/>
      </c>
      <c r="X326" s="31" t="str">
        <f aca="false">IF(B326="","",IF(OR(ISNA(MATCH($B326,Deductees!$A$5:$A$304,0)),ISNA(MATCH($C326,'Section Master'!$A$5:$A$29,0)),E326=""),1,0))</f>
        <v/>
      </c>
    </row>
    <row r="327" customFormat="false" ht="15" hidden="false" customHeight="true" outlineLevel="0" collapsed="false">
      <c r="A327" s="32"/>
      <c r="B327" s="17"/>
      <c r="C327" s="17"/>
      <c r="D327" s="17"/>
      <c r="E327" s="33"/>
      <c r="F327" s="32"/>
      <c r="G327" s="17"/>
      <c r="H327" s="24" t="str">
        <f aca="false">IF($B327="","",IFERROR(INDEX(Deductees!$B$5:$B$304,MATCH($B327,Deductees!$A$5:$A$304,0))&amp;"",""))</f>
        <v/>
      </c>
      <c r="I327" s="24" t="str">
        <f aca="false">IF($B327="","",IFERROR(INDEX(Deductees!$C$5:$C$304,MATCH($B327,Deductees!$A$5:$A$304,0)),"Not in master"))</f>
        <v/>
      </c>
      <c r="J327" s="24" t="str">
        <f aca="false">IF($B327="","",IFERROR(INDEX(Deductees!$D$5:$D$304,MATCH($B327,Deductees!$A$5:$A$304,0)),"-"))</f>
        <v/>
      </c>
      <c r="K327" s="24" t="str">
        <f aca="false">IF($C327="","",IFERROR(INDEX('Section Master'!$C$5:$C$29,MATCH($C327,'Section Master'!$A$5:$A$29,0))&amp;" / "&amp;INDEX('Section Master'!$D$5:$D$29,MATCH($C327,'Section Master'!$A$5:$A$29,0)),"Code not found"))</f>
        <v/>
      </c>
      <c r="L327" s="25" t="str">
        <f aca="false">IF(OR($B327="",$C327="",$E327=""),"",IFERROR(IF(I327&lt;&gt;"Valid",MAX(INDEX('Section Master'!$F$5:$F$29,MATCH($C327,'Section Master'!$A$5:$A$29,0)),INDEX('Section Master'!$G$5:$G$29,MATCH($C327,'Section Master'!$A$5:$A$29,0))),IF(J327="Individual/HUF",INDEX('Section Master'!$E$5:$E$29,MATCH($C327,'Section Master'!$A$5:$A$29,0)),INDEX('Section Master'!$F$5:$F$29,MATCH($C327,'Section Master'!$A$5:$A$29,0)))),0))</f>
        <v/>
      </c>
      <c r="M327" s="26" t="str">
        <f aca="false">IF(A327="","",IF(MONTH(A327)&gt;=4,YEAR(A327),YEAR(A327)-1))</f>
        <v/>
      </c>
      <c r="N327" s="21" t="str">
        <f aca="false">IF(A327="","","Q"&amp;CHOOSE(MONTH(A327),4,4,4,1,1,1,2,2,2,3,3,3))</f>
        <v/>
      </c>
      <c r="O327" s="27" t="str">
        <f aca="false">IF(OR($B327="",$C327="",$E327=""),"",SUMIFS($E$6:E327,$B$6:B327,B327,$C$6:C327,C327,$M$6:M327,M327))</f>
        <v/>
      </c>
      <c r="P327" s="27" t="str">
        <f aca="false">IF(OR($B327="",$C327="",$E327=""),"",SUMIFS($Q$6:Q326,$B$6:B326,B327,$C$6:C326,C327,$M$6:M326,M327))</f>
        <v/>
      </c>
      <c r="Q327" s="27" t="str">
        <f aca="false">IF(OR($B327="",$C327="",$E327=""),"",IFERROR(CHOOSE(MATCH(INDEX('Section Master'!$H$5:$H$29,MATCH($C327,'Section Master'!$A$5:$A$29,0)),{"Single+Aggregate","Aggregate","Per payment","Excess over","None"},0),IF(O327&gt;INDEX('Section Master'!$J$5:$J$29,MATCH($C327,'Section Master'!$A$5:$A$29,0)),O327-P327,IF(E327&gt;INDEX('Section Master'!$I$5:$I$29,MATCH($C327,'Section Master'!$A$5:$A$29,0)),E327,0)),IF(O327&gt;INDEX('Section Master'!$J$5:$J$29,MATCH($C327,'Section Master'!$A$5:$A$29,0)),O327-P327,0),IF(E327&gt;INDEX('Section Master'!$I$5:$I$29,MATCH($C327,'Section Master'!$A$5:$A$29,0)),E327,0),MAX(0,O327-INDEX('Section Master'!$J$5:$J$29,MATCH($C327,'Section Master'!$A$5:$A$29,0)))-P327,E327),0))</f>
        <v/>
      </c>
      <c r="R327" s="28" t="str">
        <f aca="false">IF(Q327="","",ROUND(Q327*L327,0))</f>
        <v/>
      </c>
      <c r="T327" s="29" t="str">
        <f aca="false">IF(A327="","",IF(MONTH(A327)=3,DATE(YEAR(A327),4,30),DATE(YEAR(A327),MONTH(A327)+1,7)))</f>
        <v/>
      </c>
      <c r="U327" s="26" t="str">
        <f aca="false">IF(OR(R327="",F327=""),"",IF(R327=0,0,IF(F327&gt;T327,(YEAR(F327)-YEAR(A327))*12+MONTH(F327)-MONTH(A327)+1,0)))</f>
        <v/>
      </c>
      <c r="V327" s="30" t="str">
        <f aca="false">IF(U327="","",ROUND(R327*Summary!$C$7*U327,0))</f>
        <v/>
      </c>
      <c r="W327" s="21" t="str">
        <f aca="false">IF(OR($B327="",$C327="",$E327=""),"",IF(R327=0,"No TDS yet",IF(F327="",IF(Summary!$C$6&gt;T327,"Overdue","Pending"),IF(F327&gt;T327,"Deposited late","Deposited"))))</f>
        <v/>
      </c>
      <c r="X327" s="31" t="str">
        <f aca="false">IF(B327="","",IF(OR(ISNA(MATCH($B327,Deductees!$A$5:$A$304,0)),ISNA(MATCH($C327,'Section Master'!$A$5:$A$29,0)),E327=""),1,0))</f>
        <v/>
      </c>
    </row>
    <row r="328" customFormat="false" ht="15" hidden="false" customHeight="true" outlineLevel="0" collapsed="false">
      <c r="A328" s="32"/>
      <c r="B328" s="17"/>
      <c r="C328" s="17"/>
      <c r="D328" s="17"/>
      <c r="E328" s="33"/>
      <c r="F328" s="32"/>
      <c r="G328" s="17"/>
      <c r="H328" s="24" t="str">
        <f aca="false">IF($B328="","",IFERROR(INDEX(Deductees!$B$5:$B$304,MATCH($B328,Deductees!$A$5:$A$304,0))&amp;"",""))</f>
        <v/>
      </c>
      <c r="I328" s="24" t="str">
        <f aca="false">IF($B328="","",IFERROR(INDEX(Deductees!$C$5:$C$304,MATCH($B328,Deductees!$A$5:$A$304,0)),"Not in master"))</f>
        <v/>
      </c>
      <c r="J328" s="24" t="str">
        <f aca="false">IF($B328="","",IFERROR(INDEX(Deductees!$D$5:$D$304,MATCH($B328,Deductees!$A$5:$A$304,0)),"-"))</f>
        <v/>
      </c>
      <c r="K328" s="24" t="str">
        <f aca="false">IF($C328="","",IFERROR(INDEX('Section Master'!$C$5:$C$29,MATCH($C328,'Section Master'!$A$5:$A$29,0))&amp;" / "&amp;INDEX('Section Master'!$D$5:$D$29,MATCH($C328,'Section Master'!$A$5:$A$29,0)),"Code not found"))</f>
        <v/>
      </c>
      <c r="L328" s="25" t="str">
        <f aca="false">IF(OR($B328="",$C328="",$E328=""),"",IFERROR(IF(I328&lt;&gt;"Valid",MAX(INDEX('Section Master'!$F$5:$F$29,MATCH($C328,'Section Master'!$A$5:$A$29,0)),INDEX('Section Master'!$G$5:$G$29,MATCH($C328,'Section Master'!$A$5:$A$29,0))),IF(J328="Individual/HUF",INDEX('Section Master'!$E$5:$E$29,MATCH($C328,'Section Master'!$A$5:$A$29,0)),INDEX('Section Master'!$F$5:$F$29,MATCH($C328,'Section Master'!$A$5:$A$29,0)))),0))</f>
        <v/>
      </c>
      <c r="M328" s="26" t="str">
        <f aca="false">IF(A328="","",IF(MONTH(A328)&gt;=4,YEAR(A328),YEAR(A328)-1))</f>
        <v/>
      </c>
      <c r="N328" s="21" t="str">
        <f aca="false">IF(A328="","","Q"&amp;CHOOSE(MONTH(A328),4,4,4,1,1,1,2,2,2,3,3,3))</f>
        <v/>
      </c>
      <c r="O328" s="27" t="str">
        <f aca="false">IF(OR($B328="",$C328="",$E328=""),"",SUMIFS($E$6:E328,$B$6:B328,B328,$C$6:C328,C328,$M$6:M328,M328))</f>
        <v/>
      </c>
      <c r="P328" s="27" t="str">
        <f aca="false">IF(OR($B328="",$C328="",$E328=""),"",SUMIFS($Q$6:Q327,$B$6:B327,B328,$C$6:C327,C328,$M$6:M327,M328))</f>
        <v/>
      </c>
      <c r="Q328" s="27" t="str">
        <f aca="false">IF(OR($B328="",$C328="",$E328=""),"",IFERROR(CHOOSE(MATCH(INDEX('Section Master'!$H$5:$H$29,MATCH($C328,'Section Master'!$A$5:$A$29,0)),{"Single+Aggregate","Aggregate","Per payment","Excess over","None"},0),IF(O328&gt;INDEX('Section Master'!$J$5:$J$29,MATCH($C328,'Section Master'!$A$5:$A$29,0)),O328-P328,IF(E328&gt;INDEX('Section Master'!$I$5:$I$29,MATCH($C328,'Section Master'!$A$5:$A$29,0)),E328,0)),IF(O328&gt;INDEX('Section Master'!$J$5:$J$29,MATCH($C328,'Section Master'!$A$5:$A$29,0)),O328-P328,0),IF(E328&gt;INDEX('Section Master'!$I$5:$I$29,MATCH($C328,'Section Master'!$A$5:$A$29,0)),E328,0),MAX(0,O328-INDEX('Section Master'!$J$5:$J$29,MATCH($C328,'Section Master'!$A$5:$A$29,0)))-P328,E328),0))</f>
        <v/>
      </c>
      <c r="R328" s="28" t="str">
        <f aca="false">IF(Q328="","",ROUND(Q328*L328,0))</f>
        <v/>
      </c>
      <c r="T328" s="29" t="str">
        <f aca="false">IF(A328="","",IF(MONTH(A328)=3,DATE(YEAR(A328),4,30),DATE(YEAR(A328),MONTH(A328)+1,7)))</f>
        <v/>
      </c>
      <c r="U328" s="26" t="str">
        <f aca="false">IF(OR(R328="",F328=""),"",IF(R328=0,0,IF(F328&gt;T328,(YEAR(F328)-YEAR(A328))*12+MONTH(F328)-MONTH(A328)+1,0)))</f>
        <v/>
      </c>
      <c r="V328" s="30" t="str">
        <f aca="false">IF(U328="","",ROUND(R328*Summary!$C$7*U328,0))</f>
        <v/>
      </c>
      <c r="W328" s="21" t="str">
        <f aca="false">IF(OR($B328="",$C328="",$E328=""),"",IF(R328=0,"No TDS yet",IF(F328="",IF(Summary!$C$6&gt;T328,"Overdue","Pending"),IF(F328&gt;T328,"Deposited late","Deposited"))))</f>
        <v/>
      </c>
      <c r="X328" s="31" t="str">
        <f aca="false">IF(B328="","",IF(OR(ISNA(MATCH($B328,Deductees!$A$5:$A$304,0)),ISNA(MATCH($C328,'Section Master'!$A$5:$A$29,0)),E328=""),1,0))</f>
        <v/>
      </c>
    </row>
    <row r="329" customFormat="false" ht="15" hidden="false" customHeight="true" outlineLevel="0" collapsed="false">
      <c r="A329" s="32"/>
      <c r="B329" s="17"/>
      <c r="C329" s="17"/>
      <c r="D329" s="17"/>
      <c r="E329" s="33"/>
      <c r="F329" s="32"/>
      <c r="G329" s="17"/>
      <c r="H329" s="24" t="str">
        <f aca="false">IF($B329="","",IFERROR(INDEX(Deductees!$B$5:$B$304,MATCH($B329,Deductees!$A$5:$A$304,0))&amp;"",""))</f>
        <v/>
      </c>
      <c r="I329" s="24" t="str">
        <f aca="false">IF($B329="","",IFERROR(INDEX(Deductees!$C$5:$C$304,MATCH($B329,Deductees!$A$5:$A$304,0)),"Not in master"))</f>
        <v/>
      </c>
      <c r="J329" s="24" t="str">
        <f aca="false">IF($B329="","",IFERROR(INDEX(Deductees!$D$5:$D$304,MATCH($B329,Deductees!$A$5:$A$304,0)),"-"))</f>
        <v/>
      </c>
      <c r="K329" s="24" t="str">
        <f aca="false">IF($C329="","",IFERROR(INDEX('Section Master'!$C$5:$C$29,MATCH($C329,'Section Master'!$A$5:$A$29,0))&amp;" / "&amp;INDEX('Section Master'!$D$5:$D$29,MATCH($C329,'Section Master'!$A$5:$A$29,0)),"Code not found"))</f>
        <v/>
      </c>
      <c r="L329" s="25" t="str">
        <f aca="false">IF(OR($B329="",$C329="",$E329=""),"",IFERROR(IF(I329&lt;&gt;"Valid",MAX(INDEX('Section Master'!$F$5:$F$29,MATCH($C329,'Section Master'!$A$5:$A$29,0)),INDEX('Section Master'!$G$5:$G$29,MATCH($C329,'Section Master'!$A$5:$A$29,0))),IF(J329="Individual/HUF",INDEX('Section Master'!$E$5:$E$29,MATCH($C329,'Section Master'!$A$5:$A$29,0)),INDEX('Section Master'!$F$5:$F$29,MATCH($C329,'Section Master'!$A$5:$A$29,0)))),0))</f>
        <v/>
      </c>
      <c r="M329" s="26" t="str">
        <f aca="false">IF(A329="","",IF(MONTH(A329)&gt;=4,YEAR(A329),YEAR(A329)-1))</f>
        <v/>
      </c>
      <c r="N329" s="21" t="str">
        <f aca="false">IF(A329="","","Q"&amp;CHOOSE(MONTH(A329),4,4,4,1,1,1,2,2,2,3,3,3))</f>
        <v/>
      </c>
      <c r="O329" s="27" t="str">
        <f aca="false">IF(OR($B329="",$C329="",$E329=""),"",SUMIFS($E$6:E329,$B$6:B329,B329,$C$6:C329,C329,$M$6:M329,M329))</f>
        <v/>
      </c>
      <c r="P329" s="27" t="str">
        <f aca="false">IF(OR($B329="",$C329="",$E329=""),"",SUMIFS($Q$6:Q328,$B$6:B328,B329,$C$6:C328,C329,$M$6:M328,M329))</f>
        <v/>
      </c>
      <c r="Q329" s="27" t="str">
        <f aca="false">IF(OR($B329="",$C329="",$E329=""),"",IFERROR(CHOOSE(MATCH(INDEX('Section Master'!$H$5:$H$29,MATCH($C329,'Section Master'!$A$5:$A$29,0)),{"Single+Aggregate","Aggregate","Per payment","Excess over","None"},0),IF(O329&gt;INDEX('Section Master'!$J$5:$J$29,MATCH($C329,'Section Master'!$A$5:$A$29,0)),O329-P329,IF(E329&gt;INDEX('Section Master'!$I$5:$I$29,MATCH($C329,'Section Master'!$A$5:$A$29,0)),E329,0)),IF(O329&gt;INDEX('Section Master'!$J$5:$J$29,MATCH($C329,'Section Master'!$A$5:$A$29,0)),O329-P329,0),IF(E329&gt;INDEX('Section Master'!$I$5:$I$29,MATCH($C329,'Section Master'!$A$5:$A$29,0)),E329,0),MAX(0,O329-INDEX('Section Master'!$J$5:$J$29,MATCH($C329,'Section Master'!$A$5:$A$29,0)))-P329,E329),0))</f>
        <v/>
      </c>
      <c r="R329" s="28" t="str">
        <f aca="false">IF(Q329="","",ROUND(Q329*L329,0))</f>
        <v/>
      </c>
      <c r="T329" s="29" t="str">
        <f aca="false">IF(A329="","",IF(MONTH(A329)=3,DATE(YEAR(A329),4,30),DATE(YEAR(A329),MONTH(A329)+1,7)))</f>
        <v/>
      </c>
      <c r="U329" s="26" t="str">
        <f aca="false">IF(OR(R329="",F329=""),"",IF(R329=0,0,IF(F329&gt;T329,(YEAR(F329)-YEAR(A329))*12+MONTH(F329)-MONTH(A329)+1,0)))</f>
        <v/>
      </c>
      <c r="V329" s="30" t="str">
        <f aca="false">IF(U329="","",ROUND(R329*Summary!$C$7*U329,0))</f>
        <v/>
      </c>
      <c r="W329" s="21" t="str">
        <f aca="false">IF(OR($B329="",$C329="",$E329=""),"",IF(R329=0,"No TDS yet",IF(F329="",IF(Summary!$C$6&gt;T329,"Overdue","Pending"),IF(F329&gt;T329,"Deposited late","Deposited"))))</f>
        <v/>
      </c>
      <c r="X329" s="31" t="str">
        <f aca="false">IF(B329="","",IF(OR(ISNA(MATCH($B329,Deductees!$A$5:$A$304,0)),ISNA(MATCH($C329,'Section Master'!$A$5:$A$29,0)),E329=""),1,0))</f>
        <v/>
      </c>
    </row>
    <row r="330" customFormat="false" ht="15" hidden="false" customHeight="true" outlineLevel="0" collapsed="false">
      <c r="A330" s="32"/>
      <c r="B330" s="17"/>
      <c r="C330" s="17"/>
      <c r="D330" s="17"/>
      <c r="E330" s="33"/>
      <c r="F330" s="32"/>
      <c r="G330" s="17"/>
      <c r="H330" s="24" t="str">
        <f aca="false">IF($B330="","",IFERROR(INDEX(Deductees!$B$5:$B$304,MATCH($B330,Deductees!$A$5:$A$304,0))&amp;"",""))</f>
        <v/>
      </c>
      <c r="I330" s="24" t="str">
        <f aca="false">IF($B330="","",IFERROR(INDEX(Deductees!$C$5:$C$304,MATCH($B330,Deductees!$A$5:$A$304,0)),"Not in master"))</f>
        <v/>
      </c>
      <c r="J330" s="24" t="str">
        <f aca="false">IF($B330="","",IFERROR(INDEX(Deductees!$D$5:$D$304,MATCH($B330,Deductees!$A$5:$A$304,0)),"-"))</f>
        <v/>
      </c>
      <c r="K330" s="24" t="str">
        <f aca="false">IF($C330="","",IFERROR(INDEX('Section Master'!$C$5:$C$29,MATCH($C330,'Section Master'!$A$5:$A$29,0))&amp;" / "&amp;INDEX('Section Master'!$D$5:$D$29,MATCH($C330,'Section Master'!$A$5:$A$29,0)),"Code not found"))</f>
        <v/>
      </c>
      <c r="L330" s="25" t="str">
        <f aca="false">IF(OR($B330="",$C330="",$E330=""),"",IFERROR(IF(I330&lt;&gt;"Valid",MAX(INDEX('Section Master'!$F$5:$F$29,MATCH($C330,'Section Master'!$A$5:$A$29,0)),INDEX('Section Master'!$G$5:$G$29,MATCH($C330,'Section Master'!$A$5:$A$29,0))),IF(J330="Individual/HUF",INDEX('Section Master'!$E$5:$E$29,MATCH($C330,'Section Master'!$A$5:$A$29,0)),INDEX('Section Master'!$F$5:$F$29,MATCH($C330,'Section Master'!$A$5:$A$29,0)))),0))</f>
        <v/>
      </c>
      <c r="M330" s="26" t="str">
        <f aca="false">IF(A330="","",IF(MONTH(A330)&gt;=4,YEAR(A330),YEAR(A330)-1))</f>
        <v/>
      </c>
      <c r="N330" s="21" t="str">
        <f aca="false">IF(A330="","","Q"&amp;CHOOSE(MONTH(A330),4,4,4,1,1,1,2,2,2,3,3,3))</f>
        <v/>
      </c>
      <c r="O330" s="27" t="str">
        <f aca="false">IF(OR($B330="",$C330="",$E330=""),"",SUMIFS($E$6:E330,$B$6:B330,B330,$C$6:C330,C330,$M$6:M330,M330))</f>
        <v/>
      </c>
      <c r="P330" s="27" t="str">
        <f aca="false">IF(OR($B330="",$C330="",$E330=""),"",SUMIFS($Q$6:Q329,$B$6:B329,B330,$C$6:C329,C330,$M$6:M329,M330))</f>
        <v/>
      </c>
      <c r="Q330" s="27" t="str">
        <f aca="false">IF(OR($B330="",$C330="",$E330=""),"",IFERROR(CHOOSE(MATCH(INDEX('Section Master'!$H$5:$H$29,MATCH($C330,'Section Master'!$A$5:$A$29,0)),{"Single+Aggregate","Aggregate","Per payment","Excess over","None"},0),IF(O330&gt;INDEX('Section Master'!$J$5:$J$29,MATCH($C330,'Section Master'!$A$5:$A$29,0)),O330-P330,IF(E330&gt;INDEX('Section Master'!$I$5:$I$29,MATCH($C330,'Section Master'!$A$5:$A$29,0)),E330,0)),IF(O330&gt;INDEX('Section Master'!$J$5:$J$29,MATCH($C330,'Section Master'!$A$5:$A$29,0)),O330-P330,0),IF(E330&gt;INDEX('Section Master'!$I$5:$I$29,MATCH($C330,'Section Master'!$A$5:$A$29,0)),E330,0),MAX(0,O330-INDEX('Section Master'!$J$5:$J$29,MATCH($C330,'Section Master'!$A$5:$A$29,0)))-P330,E330),0))</f>
        <v/>
      </c>
      <c r="R330" s="28" t="str">
        <f aca="false">IF(Q330="","",ROUND(Q330*L330,0))</f>
        <v/>
      </c>
      <c r="T330" s="29" t="str">
        <f aca="false">IF(A330="","",IF(MONTH(A330)=3,DATE(YEAR(A330),4,30),DATE(YEAR(A330),MONTH(A330)+1,7)))</f>
        <v/>
      </c>
      <c r="U330" s="26" t="str">
        <f aca="false">IF(OR(R330="",F330=""),"",IF(R330=0,0,IF(F330&gt;T330,(YEAR(F330)-YEAR(A330))*12+MONTH(F330)-MONTH(A330)+1,0)))</f>
        <v/>
      </c>
      <c r="V330" s="30" t="str">
        <f aca="false">IF(U330="","",ROUND(R330*Summary!$C$7*U330,0))</f>
        <v/>
      </c>
      <c r="W330" s="21" t="str">
        <f aca="false">IF(OR($B330="",$C330="",$E330=""),"",IF(R330=0,"No TDS yet",IF(F330="",IF(Summary!$C$6&gt;T330,"Overdue","Pending"),IF(F330&gt;T330,"Deposited late","Deposited"))))</f>
        <v/>
      </c>
      <c r="X330" s="31" t="str">
        <f aca="false">IF(B330="","",IF(OR(ISNA(MATCH($B330,Deductees!$A$5:$A$304,0)),ISNA(MATCH($C330,'Section Master'!$A$5:$A$29,0)),E330=""),1,0))</f>
        <v/>
      </c>
    </row>
    <row r="331" customFormat="false" ht="15" hidden="false" customHeight="true" outlineLevel="0" collapsed="false">
      <c r="A331" s="32"/>
      <c r="B331" s="17"/>
      <c r="C331" s="17"/>
      <c r="D331" s="17"/>
      <c r="E331" s="33"/>
      <c r="F331" s="32"/>
      <c r="G331" s="17"/>
      <c r="H331" s="24" t="str">
        <f aca="false">IF($B331="","",IFERROR(INDEX(Deductees!$B$5:$B$304,MATCH($B331,Deductees!$A$5:$A$304,0))&amp;"",""))</f>
        <v/>
      </c>
      <c r="I331" s="24" t="str">
        <f aca="false">IF($B331="","",IFERROR(INDEX(Deductees!$C$5:$C$304,MATCH($B331,Deductees!$A$5:$A$304,0)),"Not in master"))</f>
        <v/>
      </c>
      <c r="J331" s="24" t="str">
        <f aca="false">IF($B331="","",IFERROR(INDEX(Deductees!$D$5:$D$304,MATCH($B331,Deductees!$A$5:$A$304,0)),"-"))</f>
        <v/>
      </c>
      <c r="K331" s="24" t="str">
        <f aca="false">IF($C331="","",IFERROR(INDEX('Section Master'!$C$5:$C$29,MATCH($C331,'Section Master'!$A$5:$A$29,0))&amp;" / "&amp;INDEX('Section Master'!$D$5:$D$29,MATCH($C331,'Section Master'!$A$5:$A$29,0)),"Code not found"))</f>
        <v/>
      </c>
      <c r="L331" s="25" t="str">
        <f aca="false">IF(OR($B331="",$C331="",$E331=""),"",IFERROR(IF(I331&lt;&gt;"Valid",MAX(INDEX('Section Master'!$F$5:$F$29,MATCH($C331,'Section Master'!$A$5:$A$29,0)),INDEX('Section Master'!$G$5:$G$29,MATCH($C331,'Section Master'!$A$5:$A$29,0))),IF(J331="Individual/HUF",INDEX('Section Master'!$E$5:$E$29,MATCH($C331,'Section Master'!$A$5:$A$29,0)),INDEX('Section Master'!$F$5:$F$29,MATCH($C331,'Section Master'!$A$5:$A$29,0)))),0))</f>
        <v/>
      </c>
      <c r="M331" s="26" t="str">
        <f aca="false">IF(A331="","",IF(MONTH(A331)&gt;=4,YEAR(A331),YEAR(A331)-1))</f>
        <v/>
      </c>
      <c r="N331" s="21" t="str">
        <f aca="false">IF(A331="","","Q"&amp;CHOOSE(MONTH(A331),4,4,4,1,1,1,2,2,2,3,3,3))</f>
        <v/>
      </c>
      <c r="O331" s="27" t="str">
        <f aca="false">IF(OR($B331="",$C331="",$E331=""),"",SUMIFS($E$6:E331,$B$6:B331,B331,$C$6:C331,C331,$M$6:M331,M331))</f>
        <v/>
      </c>
      <c r="P331" s="27" t="str">
        <f aca="false">IF(OR($B331="",$C331="",$E331=""),"",SUMIFS($Q$6:Q330,$B$6:B330,B331,$C$6:C330,C331,$M$6:M330,M331))</f>
        <v/>
      </c>
      <c r="Q331" s="27" t="str">
        <f aca="false">IF(OR($B331="",$C331="",$E331=""),"",IFERROR(CHOOSE(MATCH(INDEX('Section Master'!$H$5:$H$29,MATCH($C331,'Section Master'!$A$5:$A$29,0)),{"Single+Aggregate","Aggregate","Per payment","Excess over","None"},0),IF(O331&gt;INDEX('Section Master'!$J$5:$J$29,MATCH($C331,'Section Master'!$A$5:$A$29,0)),O331-P331,IF(E331&gt;INDEX('Section Master'!$I$5:$I$29,MATCH($C331,'Section Master'!$A$5:$A$29,0)),E331,0)),IF(O331&gt;INDEX('Section Master'!$J$5:$J$29,MATCH($C331,'Section Master'!$A$5:$A$29,0)),O331-P331,0),IF(E331&gt;INDEX('Section Master'!$I$5:$I$29,MATCH($C331,'Section Master'!$A$5:$A$29,0)),E331,0),MAX(0,O331-INDEX('Section Master'!$J$5:$J$29,MATCH($C331,'Section Master'!$A$5:$A$29,0)))-P331,E331),0))</f>
        <v/>
      </c>
      <c r="R331" s="28" t="str">
        <f aca="false">IF(Q331="","",ROUND(Q331*L331,0))</f>
        <v/>
      </c>
      <c r="T331" s="29" t="str">
        <f aca="false">IF(A331="","",IF(MONTH(A331)=3,DATE(YEAR(A331),4,30),DATE(YEAR(A331),MONTH(A331)+1,7)))</f>
        <v/>
      </c>
      <c r="U331" s="26" t="str">
        <f aca="false">IF(OR(R331="",F331=""),"",IF(R331=0,0,IF(F331&gt;T331,(YEAR(F331)-YEAR(A331))*12+MONTH(F331)-MONTH(A331)+1,0)))</f>
        <v/>
      </c>
      <c r="V331" s="30" t="str">
        <f aca="false">IF(U331="","",ROUND(R331*Summary!$C$7*U331,0))</f>
        <v/>
      </c>
      <c r="W331" s="21" t="str">
        <f aca="false">IF(OR($B331="",$C331="",$E331=""),"",IF(R331=0,"No TDS yet",IF(F331="",IF(Summary!$C$6&gt;T331,"Overdue","Pending"),IF(F331&gt;T331,"Deposited late","Deposited"))))</f>
        <v/>
      </c>
      <c r="X331" s="31" t="str">
        <f aca="false">IF(B331="","",IF(OR(ISNA(MATCH($B331,Deductees!$A$5:$A$304,0)),ISNA(MATCH($C331,'Section Master'!$A$5:$A$29,0)),E331=""),1,0))</f>
        <v/>
      </c>
    </row>
    <row r="332" customFormat="false" ht="15" hidden="false" customHeight="true" outlineLevel="0" collapsed="false">
      <c r="A332" s="32"/>
      <c r="B332" s="17"/>
      <c r="C332" s="17"/>
      <c r="D332" s="17"/>
      <c r="E332" s="33"/>
      <c r="F332" s="32"/>
      <c r="G332" s="17"/>
      <c r="H332" s="24" t="str">
        <f aca="false">IF($B332="","",IFERROR(INDEX(Deductees!$B$5:$B$304,MATCH($B332,Deductees!$A$5:$A$304,0))&amp;"",""))</f>
        <v/>
      </c>
      <c r="I332" s="24" t="str">
        <f aca="false">IF($B332="","",IFERROR(INDEX(Deductees!$C$5:$C$304,MATCH($B332,Deductees!$A$5:$A$304,0)),"Not in master"))</f>
        <v/>
      </c>
      <c r="J332" s="24" t="str">
        <f aca="false">IF($B332="","",IFERROR(INDEX(Deductees!$D$5:$D$304,MATCH($B332,Deductees!$A$5:$A$304,0)),"-"))</f>
        <v/>
      </c>
      <c r="K332" s="24" t="str">
        <f aca="false">IF($C332="","",IFERROR(INDEX('Section Master'!$C$5:$C$29,MATCH($C332,'Section Master'!$A$5:$A$29,0))&amp;" / "&amp;INDEX('Section Master'!$D$5:$D$29,MATCH($C332,'Section Master'!$A$5:$A$29,0)),"Code not found"))</f>
        <v/>
      </c>
      <c r="L332" s="25" t="str">
        <f aca="false">IF(OR($B332="",$C332="",$E332=""),"",IFERROR(IF(I332&lt;&gt;"Valid",MAX(INDEX('Section Master'!$F$5:$F$29,MATCH($C332,'Section Master'!$A$5:$A$29,0)),INDEX('Section Master'!$G$5:$G$29,MATCH($C332,'Section Master'!$A$5:$A$29,0))),IF(J332="Individual/HUF",INDEX('Section Master'!$E$5:$E$29,MATCH($C332,'Section Master'!$A$5:$A$29,0)),INDEX('Section Master'!$F$5:$F$29,MATCH($C332,'Section Master'!$A$5:$A$29,0)))),0))</f>
        <v/>
      </c>
      <c r="M332" s="26" t="str">
        <f aca="false">IF(A332="","",IF(MONTH(A332)&gt;=4,YEAR(A332),YEAR(A332)-1))</f>
        <v/>
      </c>
      <c r="N332" s="21" t="str">
        <f aca="false">IF(A332="","","Q"&amp;CHOOSE(MONTH(A332),4,4,4,1,1,1,2,2,2,3,3,3))</f>
        <v/>
      </c>
      <c r="O332" s="27" t="str">
        <f aca="false">IF(OR($B332="",$C332="",$E332=""),"",SUMIFS($E$6:E332,$B$6:B332,B332,$C$6:C332,C332,$M$6:M332,M332))</f>
        <v/>
      </c>
      <c r="P332" s="27" t="str">
        <f aca="false">IF(OR($B332="",$C332="",$E332=""),"",SUMIFS($Q$6:Q331,$B$6:B331,B332,$C$6:C331,C332,$M$6:M331,M332))</f>
        <v/>
      </c>
      <c r="Q332" s="27" t="str">
        <f aca="false">IF(OR($B332="",$C332="",$E332=""),"",IFERROR(CHOOSE(MATCH(INDEX('Section Master'!$H$5:$H$29,MATCH($C332,'Section Master'!$A$5:$A$29,0)),{"Single+Aggregate","Aggregate","Per payment","Excess over","None"},0),IF(O332&gt;INDEX('Section Master'!$J$5:$J$29,MATCH($C332,'Section Master'!$A$5:$A$29,0)),O332-P332,IF(E332&gt;INDEX('Section Master'!$I$5:$I$29,MATCH($C332,'Section Master'!$A$5:$A$29,0)),E332,0)),IF(O332&gt;INDEX('Section Master'!$J$5:$J$29,MATCH($C332,'Section Master'!$A$5:$A$29,0)),O332-P332,0),IF(E332&gt;INDEX('Section Master'!$I$5:$I$29,MATCH($C332,'Section Master'!$A$5:$A$29,0)),E332,0),MAX(0,O332-INDEX('Section Master'!$J$5:$J$29,MATCH($C332,'Section Master'!$A$5:$A$29,0)))-P332,E332),0))</f>
        <v/>
      </c>
      <c r="R332" s="28" t="str">
        <f aca="false">IF(Q332="","",ROUND(Q332*L332,0))</f>
        <v/>
      </c>
      <c r="T332" s="29" t="str">
        <f aca="false">IF(A332="","",IF(MONTH(A332)=3,DATE(YEAR(A332),4,30),DATE(YEAR(A332),MONTH(A332)+1,7)))</f>
        <v/>
      </c>
      <c r="U332" s="26" t="str">
        <f aca="false">IF(OR(R332="",F332=""),"",IF(R332=0,0,IF(F332&gt;T332,(YEAR(F332)-YEAR(A332))*12+MONTH(F332)-MONTH(A332)+1,0)))</f>
        <v/>
      </c>
      <c r="V332" s="30" t="str">
        <f aca="false">IF(U332="","",ROUND(R332*Summary!$C$7*U332,0))</f>
        <v/>
      </c>
      <c r="W332" s="21" t="str">
        <f aca="false">IF(OR($B332="",$C332="",$E332=""),"",IF(R332=0,"No TDS yet",IF(F332="",IF(Summary!$C$6&gt;T332,"Overdue","Pending"),IF(F332&gt;T332,"Deposited late","Deposited"))))</f>
        <v/>
      </c>
      <c r="X332" s="31" t="str">
        <f aca="false">IF(B332="","",IF(OR(ISNA(MATCH($B332,Deductees!$A$5:$A$304,0)),ISNA(MATCH($C332,'Section Master'!$A$5:$A$29,0)),E332=""),1,0))</f>
        <v/>
      </c>
    </row>
    <row r="333" customFormat="false" ht="15" hidden="false" customHeight="true" outlineLevel="0" collapsed="false">
      <c r="A333" s="32"/>
      <c r="B333" s="17"/>
      <c r="C333" s="17"/>
      <c r="D333" s="17"/>
      <c r="E333" s="33"/>
      <c r="F333" s="32"/>
      <c r="G333" s="17"/>
      <c r="H333" s="24" t="str">
        <f aca="false">IF($B333="","",IFERROR(INDEX(Deductees!$B$5:$B$304,MATCH($B333,Deductees!$A$5:$A$304,0))&amp;"",""))</f>
        <v/>
      </c>
      <c r="I333" s="24" t="str">
        <f aca="false">IF($B333="","",IFERROR(INDEX(Deductees!$C$5:$C$304,MATCH($B333,Deductees!$A$5:$A$304,0)),"Not in master"))</f>
        <v/>
      </c>
      <c r="J333" s="24" t="str">
        <f aca="false">IF($B333="","",IFERROR(INDEX(Deductees!$D$5:$D$304,MATCH($B333,Deductees!$A$5:$A$304,0)),"-"))</f>
        <v/>
      </c>
      <c r="K333" s="24" t="str">
        <f aca="false">IF($C333="","",IFERROR(INDEX('Section Master'!$C$5:$C$29,MATCH($C333,'Section Master'!$A$5:$A$29,0))&amp;" / "&amp;INDEX('Section Master'!$D$5:$D$29,MATCH($C333,'Section Master'!$A$5:$A$29,0)),"Code not found"))</f>
        <v/>
      </c>
      <c r="L333" s="25" t="str">
        <f aca="false">IF(OR($B333="",$C333="",$E333=""),"",IFERROR(IF(I333&lt;&gt;"Valid",MAX(INDEX('Section Master'!$F$5:$F$29,MATCH($C333,'Section Master'!$A$5:$A$29,0)),INDEX('Section Master'!$G$5:$G$29,MATCH($C333,'Section Master'!$A$5:$A$29,0))),IF(J333="Individual/HUF",INDEX('Section Master'!$E$5:$E$29,MATCH($C333,'Section Master'!$A$5:$A$29,0)),INDEX('Section Master'!$F$5:$F$29,MATCH($C333,'Section Master'!$A$5:$A$29,0)))),0))</f>
        <v/>
      </c>
      <c r="M333" s="26" t="str">
        <f aca="false">IF(A333="","",IF(MONTH(A333)&gt;=4,YEAR(A333),YEAR(A333)-1))</f>
        <v/>
      </c>
      <c r="N333" s="21" t="str">
        <f aca="false">IF(A333="","","Q"&amp;CHOOSE(MONTH(A333),4,4,4,1,1,1,2,2,2,3,3,3))</f>
        <v/>
      </c>
      <c r="O333" s="27" t="str">
        <f aca="false">IF(OR($B333="",$C333="",$E333=""),"",SUMIFS($E$6:E333,$B$6:B333,B333,$C$6:C333,C333,$M$6:M333,M333))</f>
        <v/>
      </c>
      <c r="P333" s="27" t="str">
        <f aca="false">IF(OR($B333="",$C333="",$E333=""),"",SUMIFS($Q$6:Q332,$B$6:B332,B333,$C$6:C332,C333,$M$6:M332,M333))</f>
        <v/>
      </c>
      <c r="Q333" s="27" t="str">
        <f aca="false">IF(OR($B333="",$C333="",$E333=""),"",IFERROR(CHOOSE(MATCH(INDEX('Section Master'!$H$5:$H$29,MATCH($C333,'Section Master'!$A$5:$A$29,0)),{"Single+Aggregate","Aggregate","Per payment","Excess over","None"},0),IF(O333&gt;INDEX('Section Master'!$J$5:$J$29,MATCH($C333,'Section Master'!$A$5:$A$29,0)),O333-P333,IF(E333&gt;INDEX('Section Master'!$I$5:$I$29,MATCH($C333,'Section Master'!$A$5:$A$29,0)),E333,0)),IF(O333&gt;INDEX('Section Master'!$J$5:$J$29,MATCH($C333,'Section Master'!$A$5:$A$29,0)),O333-P333,0),IF(E333&gt;INDEX('Section Master'!$I$5:$I$29,MATCH($C333,'Section Master'!$A$5:$A$29,0)),E333,0),MAX(0,O333-INDEX('Section Master'!$J$5:$J$29,MATCH($C333,'Section Master'!$A$5:$A$29,0)))-P333,E333),0))</f>
        <v/>
      </c>
      <c r="R333" s="28" t="str">
        <f aca="false">IF(Q333="","",ROUND(Q333*L333,0))</f>
        <v/>
      </c>
      <c r="T333" s="29" t="str">
        <f aca="false">IF(A333="","",IF(MONTH(A333)=3,DATE(YEAR(A333),4,30),DATE(YEAR(A333),MONTH(A333)+1,7)))</f>
        <v/>
      </c>
      <c r="U333" s="26" t="str">
        <f aca="false">IF(OR(R333="",F333=""),"",IF(R333=0,0,IF(F333&gt;T333,(YEAR(F333)-YEAR(A333))*12+MONTH(F333)-MONTH(A333)+1,0)))</f>
        <v/>
      </c>
      <c r="V333" s="30" t="str">
        <f aca="false">IF(U333="","",ROUND(R333*Summary!$C$7*U333,0))</f>
        <v/>
      </c>
      <c r="W333" s="21" t="str">
        <f aca="false">IF(OR($B333="",$C333="",$E333=""),"",IF(R333=0,"No TDS yet",IF(F333="",IF(Summary!$C$6&gt;T333,"Overdue","Pending"),IF(F333&gt;T333,"Deposited late","Deposited"))))</f>
        <v/>
      </c>
      <c r="X333" s="31" t="str">
        <f aca="false">IF(B333="","",IF(OR(ISNA(MATCH($B333,Deductees!$A$5:$A$304,0)),ISNA(MATCH($C333,'Section Master'!$A$5:$A$29,0)),E333=""),1,0))</f>
        <v/>
      </c>
    </row>
    <row r="334" customFormat="false" ht="15" hidden="false" customHeight="true" outlineLevel="0" collapsed="false">
      <c r="A334" s="32"/>
      <c r="B334" s="17"/>
      <c r="C334" s="17"/>
      <c r="D334" s="17"/>
      <c r="E334" s="33"/>
      <c r="F334" s="32"/>
      <c r="G334" s="17"/>
      <c r="H334" s="24" t="str">
        <f aca="false">IF($B334="","",IFERROR(INDEX(Deductees!$B$5:$B$304,MATCH($B334,Deductees!$A$5:$A$304,0))&amp;"",""))</f>
        <v/>
      </c>
      <c r="I334" s="24" t="str">
        <f aca="false">IF($B334="","",IFERROR(INDEX(Deductees!$C$5:$C$304,MATCH($B334,Deductees!$A$5:$A$304,0)),"Not in master"))</f>
        <v/>
      </c>
      <c r="J334" s="24" t="str">
        <f aca="false">IF($B334="","",IFERROR(INDEX(Deductees!$D$5:$D$304,MATCH($B334,Deductees!$A$5:$A$304,0)),"-"))</f>
        <v/>
      </c>
      <c r="K334" s="24" t="str">
        <f aca="false">IF($C334="","",IFERROR(INDEX('Section Master'!$C$5:$C$29,MATCH($C334,'Section Master'!$A$5:$A$29,0))&amp;" / "&amp;INDEX('Section Master'!$D$5:$D$29,MATCH($C334,'Section Master'!$A$5:$A$29,0)),"Code not found"))</f>
        <v/>
      </c>
      <c r="L334" s="25" t="str">
        <f aca="false">IF(OR($B334="",$C334="",$E334=""),"",IFERROR(IF(I334&lt;&gt;"Valid",MAX(INDEX('Section Master'!$F$5:$F$29,MATCH($C334,'Section Master'!$A$5:$A$29,0)),INDEX('Section Master'!$G$5:$G$29,MATCH($C334,'Section Master'!$A$5:$A$29,0))),IF(J334="Individual/HUF",INDEX('Section Master'!$E$5:$E$29,MATCH($C334,'Section Master'!$A$5:$A$29,0)),INDEX('Section Master'!$F$5:$F$29,MATCH($C334,'Section Master'!$A$5:$A$29,0)))),0))</f>
        <v/>
      </c>
      <c r="M334" s="26" t="str">
        <f aca="false">IF(A334="","",IF(MONTH(A334)&gt;=4,YEAR(A334),YEAR(A334)-1))</f>
        <v/>
      </c>
      <c r="N334" s="21" t="str">
        <f aca="false">IF(A334="","","Q"&amp;CHOOSE(MONTH(A334),4,4,4,1,1,1,2,2,2,3,3,3))</f>
        <v/>
      </c>
      <c r="O334" s="27" t="str">
        <f aca="false">IF(OR($B334="",$C334="",$E334=""),"",SUMIFS($E$6:E334,$B$6:B334,B334,$C$6:C334,C334,$M$6:M334,M334))</f>
        <v/>
      </c>
      <c r="P334" s="27" t="str">
        <f aca="false">IF(OR($B334="",$C334="",$E334=""),"",SUMIFS($Q$6:Q333,$B$6:B333,B334,$C$6:C333,C334,$M$6:M333,M334))</f>
        <v/>
      </c>
      <c r="Q334" s="27" t="str">
        <f aca="false">IF(OR($B334="",$C334="",$E334=""),"",IFERROR(CHOOSE(MATCH(INDEX('Section Master'!$H$5:$H$29,MATCH($C334,'Section Master'!$A$5:$A$29,0)),{"Single+Aggregate","Aggregate","Per payment","Excess over","None"},0),IF(O334&gt;INDEX('Section Master'!$J$5:$J$29,MATCH($C334,'Section Master'!$A$5:$A$29,0)),O334-P334,IF(E334&gt;INDEX('Section Master'!$I$5:$I$29,MATCH($C334,'Section Master'!$A$5:$A$29,0)),E334,0)),IF(O334&gt;INDEX('Section Master'!$J$5:$J$29,MATCH($C334,'Section Master'!$A$5:$A$29,0)),O334-P334,0),IF(E334&gt;INDEX('Section Master'!$I$5:$I$29,MATCH($C334,'Section Master'!$A$5:$A$29,0)),E334,0),MAX(0,O334-INDEX('Section Master'!$J$5:$J$29,MATCH($C334,'Section Master'!$A$5:$A$29,0)))-P334,E334),0))</f>
        <v/>
      </c>
      <c r="R334" s="28" t="str">
        <f aca="false">IF(Q334="","",ROUND(Q334*L334,0))</f>
        <v/>
      </c>
      <c r="T334" s="29" t="str">
        <f aca="false">IF(A334="","",IF(MONTH(A334)=3,DATE(YEAR(A334),4,30),DATE(YEAR(A334),MONTH(A334)+1,7)))</f>
        <v/>
      </c>
      <c r="U334" s="26" t="str">
        <f aca="false">IF(OR(R334="",F334=""),"",IF(R334=0,0,IF(F334&gt;T334,(YEAR(F334)-YEAR(A334))*12+MONTH(F334)-MONTH(A334)+1,0)))</f>
        <v/>
      </c>
      <c r="V334" s="30" t="str">
        <f aca="false">IF(U334="","",ROUND(R334*Summary!$C$7*U334,0))</f>
        <v/>
      </c>
      <c r="W334" s="21" t="str">
        <f aca="false">IF(OR($B334="",$C334="",$E334=""),"",IF(R334=0,"No TDS yet",IF(F334="",IF(Summary!$C$6&gt;T334,"Overdue","Pending"),IF(F334&gt;T334,"Deposited late","Deposited"))))</f>
        <v/>
      </c>
      <c r="X334" s="31" t="str">
        <f aca="false">IF(B334="","",IF(OR(ISNA(MATCH($B334,Deductees!$A$5:$A$304,0)),ISNA(MATCH($C334,'Section Master'!$A$5:$A$29,0)),E334=""),1,0))</f>
        <v/>
      </c>
    </row>
    <row r="335" customFormat="false" ht="15" hidden="false" customHeight="true" outlineLevel="0" collapsed="false">
      <c r="A335" s="32"/>
      <c r="B335" s="17"/>
      <c r="C335" s="17"/>
      <c r="D335" s="17"/>
      <c r="E335" s="33"/>
      <c r="F335" s="32"/>
      <c r="G335" s="17"/>
      <c r="H335" s="24" t="str">
        <f aca="false">IF($B335="","",IFERROR(INDEX(Deductees!$B$5:$B$304,MATCH($B335,Deductees!$A$5:$A$304,0))&amp;"",""))</f>
        <v/>
      </c>
      <c r="I335" s="24" t="str">
        <f aca="false">IF($B335="","",IFERROR(INDEX(Deductees!$C$5:$C$304,MATCH($B335,Deductees!$A$5:$A$304,0)),"Not in master"))</f>
        <v/>
      </c>
      <c r="J335" s="24" t="str">
        <f aca="false">IF($B335="","",IFERROR(INDEX(Deductees!$D$5:$D$304,MATCH($B335,Deductees!$A$5:$A$304,0)),"-"))</f>
        <v/>
      </c>
      <c r="K335" s="24" t="str">
        <f aca="false">IF($C335="","",IFERROR(INDEX('Section Master'!$C$5:$C$29,MATCH($C335,'Section Master'!$A$5:$A$29,0))&amp;" / "&amp;INDEX('Section Master'!$D$5:$D$29,MATCH($C335,'Section Master'!$A$5:$A$29,0)),"Code not found"))</f>
        <v/>
      </c>
      <c r="L335" s="25" t="str">
        <f aca="false">IF(OR($B335="",$C335="",$E335=""),"",IFERROR(IF(I335&lt;&gt;"Valid",MAX(INDEX('Section Master'!$F$5:$F$29,MATCH($C335,'Section Master'!$A$5:$A$29,0)),INDEX('Section Master'!$G$5:$G$29,MATCH($C335,'Section Master'!$A$5:$A$29,0))),IF(J335="Individual/HUF",INDEX('Section Master'!$E$5:$E$29,MATCH($C335,'Section Master'!$A$5:$A$29,0)),INDEX('Section Master'!$F$5:$F$29,MATCH($C335,'Section Master'!$A$5:$A$29,0)))),0))</f>
        <v/>
      </c>
      <c r="M335" s="26" t="str">
        <f aca="false">IF(A335="","",IF(MONTH(A335)&gt;=4,YEAR(A335),YEAR(A335)-1))</f>
        <v/>
      </c>
      <c r="N335" s="21" t="str">
        <f aca="false">IF(A335="","","Q"&amp;CHOOSE(MONTH(A335),4,4,4,1,1,1,2,2,2,3,3,3))</f>
        <v/>
      </c>
      <c r="O335" s="27" t="str">
        <f aca="false">IF(OR($B335="",$C335="",$E335=""),"",SUMIFS($E$6:E335,$B$6:B335,B335,$C$6:C335,C335,$M$6:M335,M335))</f>
        <v/>
      </c>
      <c r="P335" s="27" t="str">
        <f aca="false">IF(OR($B335="",$C335="",$E335=""),"",SUMIFS($Q$6:Q334,$B$6:B334,B335,$C$6:C334,C335,$M$6:M334,M335))</f>
        <v/>
      </c>
      <c r="Q335" s="27" t="str">
        <f aca="false">IF(OR($B335="",$C335="",$E335=""),"",IFERROR(CHOOSE(MATCH(INDEX('Section Master'!$H$5:$H$29,MATCH($C335,'Section Master'!$A$5:$A$29,0)),{"Single+Aggregate","Aggregate","Per payment","Excess over","None"},0),IF(O335&gt;INDEX('Section Master'!$J$5:$J$29,MATCH($C335,'Section Master'!$A$5:$A$29,0)),O335-P335,IF(E335&gt;INDEX('Section Master'!$I$5:$I$29,MATCH($C335,'Section Master'!$A$5:$A$29,0)),E335,0)),IF(O335&gt;INDEX('Section Master'!$J$5:$J$29,MATCH($C335,'Section Master'!$A$5:$A$29,0)),O335-P335,0),IF(E335&gt;INDEX('Section Master'!$I$5:$I$29,MATCH($C335,'Section Master'!$A$5:$A$29,0)),E335,0),MAX(0,O335-INDEX('Section Master'!$J$5:$J$29,MATCH($C335,'Section Master'!$A$5:$A$29,0)))-P335,E335),0))</f>
        <v/>
      </c>
      <c r="R335" s="28" t="str">
        <f aca="false">IF(Q335="","",ROUND(Q335*L335,0))</f>
        <v/>
      </c>
      <c r="T335" s="29" t="str">
        <f aca="false">IF(A335="","",IF(MONTH(A335)=3,DATE(YEAR(A335),4,30),DATE(YEAR(A335),MONTH(A335)+1,7)))</f>
        <v/>
      </c>
      <c r="U335" s="26" t="str">
        <f aca="false">IF(OR(R335="",F335=""),"",IF(R335=0,0,IF(F335&gt;T335,(YEAR(F335)-YEAR(A335))*12+MONTH(F335)-MONTH(A335)+1,0)))</f>
        <v/>
      </c>
      <c r="V335" s="30" t="str">
        <f aca="false">IF(U335="","",ROUND(R335*Summary!$C$7*U335,0))</f>
        <v/>
      </c>
      <c r="W335" s="21" t="str">
        <f aca="false">IF(OR($B335="",$C335="",$E335=""),"",IF(R335=0,"No TDS yet",IF(F335="",IF(Summary!$C$6&gt;T335,"Overdue","Pending"),IF(F335&gt;T335,"Deposited late","Deposited"))))</f>
        <v/>
      </c>
      <c r="X335" s="31" t="str">
        <f aca="false">IF(B335="","",IF(OR(ISNA(MATCH($B335,Deductees!$A$5:$A$304,0)),ISNA(MATCH($C335,'Section Master'!$A$5:$A$29,0)),E335=""),1,0))</f>
        <v/>
      </c>
    </row>
    <row r="336" customFormat="false" ht="15" hidden="false" customHeight="true" outlineLevel="0" collapsed="false">
      <c r="A336" s="32"/>
      <c r="B336" s="17"/>
      <c r="C336" s="17"/>
      <c r="D336" s="17"/>
      <c r="E336" s="33"/>
      <c r="F336" s="32"/>
      <c r="G336" s="17"/>
      <c r="H336" s="24" t="str">
        <f aca="false">IF($B336="","",IFERROR(INDEX(Deductees!$B$5:$B$304,MATCH($B336,Deductees!$A$5:$A$304,0))&amp;"",""))</f>
        <v/>
      </c>
      <c r="I336" s="24" t="str">
        <f aca="false">IF($B336="","",IFERROR(INDEX(Deductees!$C$5:$C$304,MATCH($B336,Deductees!$A$5:$A$304,0)),"Not in master"))</f>
        <v/>
      </c>
      <c r="J336" s="24" t="str">
        <f aca="false">IF($B336="","",IFERROR(INDEX(Deductees!$D$5:$D$304,MATCH($B336,Deductees!$A$5:$A$304,0)),"-"))</f>
        <v/>
      </c>
      <c r="K336" s="24" t="str">
        <f aca="false">IF($C336="","",IFERROR(INDEX('Section Master'!$C$5:$C$29,MATCH($C336,'Section Master'!$A$5:$A$29,0))&amp;" / "&amp;INDEX('Section Master'!$D$5:$D$29,MATCH($C336,'Section Master'!$A$5:$A$29,0)),"Code not found"))</f>
        <v/>
      </c>
      <c r="L336" s="25" t="str">
        <f aca="false">IF(OR($B336="",$C336="",$E336=""),"",IFERROR(IF(I336&lt;&gt;"Valid",MAX(INDEX('Section Master'!$F$5:$F$29,MATCH($C336,'Section Master'!$A$5:$A$29,0)),INDEX('Section Master'!$G$5:$G$29,MATCH($C336,'Section Master'!$A$5:$A$29,0))),IF(J336="Individual/HUF",INDEX('Section Master'!$E$5:$E$29,MATCH($C336,'Section Master'!$A$5:$A$29,0)),INDEX('Section Master'!$F$5:$F$29,MATCH($C336,'Section Master'!$A$5:$A$29,0)))),0))</f>
        <v/>
      </c>
      <c r="M336" s="26" t="str">
        <f aca="false">IF(A336="","",IF(MONTH(A336)&gt;=4,YEAR(A336),YEAR(A336)-1))</f>
        <v/>
      </c>
      <c r="N336" s="21" t="str">
        <f aca="false">IF(A336="","","Q"&amp;CHOOSE(MONTH(A336),4,4,4,1,1,1,2,2,2,3,3,3))</f>
        <v/>
      </c>
      <c r="O336" s="27" t="str">
        <f aca="false">IF(OR($B336="",$C336="",$E336=""),"",SUMIFS($E$6:E336,$B$6:B336,B336,$C$6:C336,C336,$M$6:M336,M336))</f>
        <v/>
      </c>
      <c r="P336" s="27" t="str">
        <f aca="false">IF(OR($B336="",$C336="",$E336=""),"",SUMIFS($Q$6:Q335,$B$6:B335,B336,$C$6:C335,C336,$M$6:M335,M336))</f>
        <v/>
      </c>
      <c r="Q336" s="27" t="str">
        <f aca="false">IF(OR($B336="",$C336="",$E336=""),"",IFERROR(CHOOSE(MATCH(INDEX('Section Master'!$H$5:$H$29,MATCH($C336,'Section Master'!$A$5:$A$29,0)),{"Single+Aggregate","Aggregate","Per payment","Excess over","None"},0),IF(O336&gt;INDEX('Section Master'!$J$5:$J$29,MATCH($C336,'Section Master'!$A$5:$A$29,0)),O336-P336,IF(E336&gt;INDEX('Section Master'!$I$5:$I$29,MATCH($C336,'Section Master'!$A$5:$A$29,0)),E336,0)),IF(O336&gt;INDEX('Section Master'!$J$5:$J$29,MATCH($C336,'Section Master'!$A$5:$A$29,0)),O336-P336,0),IF(E336&gt;INDEX('Section Master'!$I$5:$I$29,MATCH($C336,'Section Master'!$A$5:$A$29,0)),E336,0),MAX(0,O336-INDEX('Section Master'!$J$5:$J$29,MATCH($C336,'Section Master'!$A$5:$A$29,0)))-P336,E336),0))</f>
        <v/>
      </c>
      <c r="R336" s="28" t="str">
        <f aca="false">IF(Q336="","",ROUND(Q336*L336,0))</f>
        <v/>
      </c>
      <c r="T336" s="29" t="str">
        <f aca="false">IF(A336="","",IF(MONTH(A336)=3,DATE(YEAR(A336),4,30),DATE(YEAR(A336),MONTH(A336)+1,7)))</f>
        <v/>
      </c>
      <c r="U336" s="26" t="str">
        <f aca="false">IF(OR(R336="",F336=""),"",IF(R336=0,0,IF(F336&gt;T336,(YEAR(F336)-YEAR(A336))*12+MONTH(F336)-MONTH(A336)+1,0)))</f>
        <v/>
      </c>
      <c r="V336" s="30" t="str">
        <f aca="false">IF(U336="","",ROUND(R336*Summary!$C$7*U336,0))</f>
        <v/>
      </c>
      <c r="W336" s="21" t="str">
        <f aca="false">IF(OR($B336="",$C336="",$E336=""),"",IF(R336=0,"No TDS yet",IF(F336="",IF(Summary!$C$6&gt;T336,"Overdue","Pending"),IF(F336&gt;T336,"Deposited late","Deposited"))))</f>
        <v/>
      </c>
      <c r="X336" s="31" t="str">
        <f aca="false">IF(B336="","",IF(OR(ISNA(MATCH($B336,Deductees!$A$5:$A$304,0)),ISNA(MATCH($C336,'Section Master'!$A$5:$A$29,0)),E336=""),1,0))</f>
        <v/>
      </c>
    </row>
    <row r="337" customFormat="false" ht="15" hidden="false" customHeight="true" outlineLevel="0" collapsed="false">
      <c r="A337" s="32"/>
      <c r="B337" s="17"/>
      <c r="C337" s="17"/>
      <c r="D337" s="17"/>
      <c r="E337" s="33"/>
      <c r="F337" s="32"/>
      <c r="G337" s="17"/>
      <c r="H337" s="24" t="str">
        <f aca="false">IF($B337="","",IFERROR(INDEX(Deductees!$B$5:$B$304,MATCH($B337,Deductees!$A$5:$A$304,0))&amp;"",""))</f>
        <v/>
      </c>
      <c r="I337" s="24" t="str">
        <f aca="false">IF($B337="","",IFERROR(INDEX(Deductees!$C$5:$C$304,MATCH($B337,Deductees!$A$5:$A$304,0)),"Not in master"))</f>
        <v/>
      </c>
      <c r="J337" s="24" t="str">
        <f aca="false">IF($B337="","",IFERROR(INDEX(Deductees!$D$5:$D$304,MATCH($B337,Deductees!$A$5:$A$304,0)),"-"))</f>
        <v/>
      </c>
      <c r="K337" s="24" t="str">
        <f aca="false">IF($C337="","",IFERROR(INDEX('Section Master'!$C$5:$C$29,MATCH($C337,'Section Master'!$A$5:$A$29,0))&amp;" / "&amp;INDEX('Section Master'!$D$5:$D$29,MATCH($C337,'Section Master'!$A$5:$A$29,0)),"Code not found"))</f>
        <v/>
      </c>
      <c r="L337" s="25" t="str">
        <f aca="false">IF(OR($B337="",$C337="",$E337=""),"",IFERROR(IF(I337&lt;&gt;"Valid",MAX(INDEX('Section Master'!$F$5:$F$29,MATCH($C337,'Section Master'!$A$5:$A$29,0)),INDEX('Section Master'!$G$5:$G$29,MATCH($C337,'Section Master'!$A$5:$A$29,0))),IF(J337="Individual/HUF",INDEX('Section Master'!$E$5:$E$29,MATCH($C337,'Section Master'!$A$5:$A$29,0)),INDEX('Section Master'!$F$5:$F$29,MATCH($C337,'Section Master'!$A$5:$A$29,0)))),0))</f>
        <v/>
      </c>
      <c r="M337" s="26" t="str">
        <f aca="false">IF(A337="","",IF(MONTH(A337)&gt;=4,YEAR(A337),YEAR(A337)-1))</f>
        <v/>
      </c>
      <c r="N337" s="21" t="str">
        <f aca="false">IF(A337="","","Q"&amp;CHOOSE(MONTH(A337),4,4,4,1,1,1,2,2,2,3,3,3))</f>
        <v/>
      </c>
      <c r="O337" s="27" t="str">
        <f aca="false">IF(OR($B337="",$C337="",$E337=""),"",SUMIFS($E$6:E337,$B$6:B337,B337,$C$6:C337,C337,$M$6:M337,M337))</f>
        <v/>
      </c>
      <c r="P337" s="27" t="str">
        <f aca="false">IF(OR($B337="",$C337="",$E337=""),"",SUMIFS($Q$6:Q336,$B$6:B336,B337,$C$6:C336,C337,$M$6:M336,M337))</f>
        <v/>
      </c>
      <c r="Q337" s="27" t="str">
        <f aca="false">IF(OR($B337="",$C337="",$E337=""),"",IFERROR(CHOOSE(MATCH(INDEX('Section Master'!$H$5:$H$29,MATCH($C337,'Section Master'!$A$5:$A$29,0)),{"Single+Aggregate","Aggregate","Per payment","Excess over","None"},0),IF(O337&gt;INDEX('Section Master'!$J$5:$J$29,MATCH($C337,'Section Master'!$A$5:$A$29,0)),O337-P337,IF(E337&gt;INDEX('Section Master'!$I$5:$I$29,MATCH($C337,'Section Master'!$A$5:$A$29,0)),E337,0)),IF(O337&gt;INDEX('Section Master'!$J$5:$J$29,MATCH($C337,'Section Master'!$A$5:$A$29,0)),O337-P337,0),IF(E337&gt;INDEX('Section Master'!$I$5:$I$29,MATCH($C337,'Section Master'!$A$5:$A$29,0)),E337,0),MAX(0,O337-INDEX('Section Master'!$J$5:$J$29,MATCH($C337,'Section Master'!$A$5:$A$29,0)))-P337,E337),0))</f>
        <v/>
      </c>
      <c r="R337" s="28" t="str">
        <f aca="false">IF(Q337="","",ROUND(Q337*L337,0))</f>
        <v/>
      </c>
      <c r="T337" s="29" t="str">
        <f aca="false">IF(A337="","",IF(MONTH(A337)=3,DATE(YEAR(A337),4,30),DATE(YEAR(A337),MONTH(A337)+1,7)))</f>
        <v/>
      </c>
      <c r="U337" s="26" t="str">
        <f aca="false">IF(OR(R337="",F337=""),"",IF(R337=0,0,IF(F337&gt;T337,(YEAR(F337)-YEAR(A337))*12+MONTH(F337)-MONTH(A337)+1,0)))</f>
        <v/>
      </c>
      <c r="V337" s="30" t="str">
        <f aca="false">IF(U337="","",ROUND(R337*Summary!$C$7*U337,0))</f>
        <v/>
      </c>
      <c r="W337" s="21" t="str">
        <f aca="false">IF(OR($B337="",$C337="",$E337=""),"",IF(R337=0,"No TDS yet",IF(F337="",IF(Summary!$C$6&gt;T337,"Overdue","Pending"),IF(F337&gt;T337,"Deposited late","Deposited"))))</f>
        <v/>
      </c>
      <c r="X337" s="31" t="str">
        <f aca="false">IF(B337="","",IF(OR(ISNA(MATCH($B337,Deductees!$A$5:$A$304,0)),ISNA(MATCH($C337,'Section Master'!$A$5:$A$29,0)),E337=""),1,0))</f>
        <v/>
      </c>
    </row>
    <row r="338" customFormat="false" ht="15" hidden="false" customHeight="true" outlineLevel="0" collapsed="false">
      <c r="A338" s="32"/>
      <c r="B338" s="17"/>
      <c r="C338" s="17"/>
      <c r="D338" s="17"/>
      <c r="E338" s="33"/>
      <c r="F338" s="32"/>
      <c r="G338" s="17"/>
      <c r="H338" s="24" t="str">
        <f aca="false">IF($B338="","",IFERROR(INDEX(Deductees!$B$5:$B$304,MATCH($B338,Deductees!$A$5:$A$304,0))&amp;"",""))</f>
        <v/>
      </c>
      <c r="I338" s="24" t="str">
        <f aca="false">IF($B338="","",IFERROR(INDEX(Deductees!$C$5:$C$304,MATCH($B338,Deductees!$A$5:$A$304,0)),"Not in master"))</f>
        <v/>
      </c>
      <c r="J338" s="24" t="str">
        <f aca="false">IF($B338="","",IFERROR(INDEX(Deductees!$D$5:$D$304,MATCH($B338,Deductees!$A$5:$A$304,0)),"-"))</f>
        <v/>
      </c>
      <c r="K338" s="24" t="str">
        <f aca="false">IF($C338="","",IFERROR(INDEX('Section Master'!$C$5:$C$29,MATCH($C338,'Section Master'!$A$5:$A$29,0))&amp;" / "&amp;INDEX('Section Master'!$D$5:$D$29,MATCH($C338,'Section Master'!$A$5:$A$29,0)),"Code not found"))</f>
        <v/>
      </c>
      <c r="L338" s="25" t="str">
        <f aca="false">IF(OR($B338="",$C338="",$E338=""),"",IFERROR(IF(I338&lt;&gt;"Valid",MAX(INDEX('Section Master'!$F$5:$F$29,MATCH($C338,'Section Master'!$A$5:$A$29,0)),INDEX('Section Master'!$G$5:$G$29,MATCH($C338,'Section Master'!$A$5:$A$29,0))),IF(J338="Individual/HUF",INDEX('Section Master'!$E$5:$E$29,MATCH($C338,'Section Master'!$A$5:$A$29,0)),INDEX('Section Master'!$F$5:$F$29,MATCH($C338,'Section Master'!$A$5:$A$29,0)))),0))</f>
        <v/>
      </c>
      <c r="M338" s="26" t="str">
        <f aca="false">IF(A338="","",IF(MONTH(A338)&gt;=4,YEAR(A338),YEAR(A338)-1))</f>
        <v/>
      </c>
      <c r="N338" s="21" t="str">
        <f aca="false">IF(A338="","","Q"&amp;CHOOSE(MONTH(A338),4,4,4,1,1,1,2,2,2,3,3,3))</f>
        <v/>
      </c>
      <c r="O338" s="27" t="str">
        <f aca="false">IF(OR($B338="",$C338="",$E338=""),"",SUMIFS($E$6:E338,$B$6:B338,B338,$C$6:C338,C338,$M$6:M338,M338))</f>
        <v/>
      </c>
      <c r="P338" s="27" t="str">
        <f aca="false">IF(OR($B338="",$C338="",$E338=""),"",SUMIFS($Q$6:Q337,$B$6:B337,B338,$C$6:C337,C338,$M$6:M337,M338))</f>
        <v/>
      </c>
      <c r="Q338" s="27" t="str">
        <f aca="false">IF(OR($B338="",$C338="",$E338=""),"",IFERROR(CHOOSE(MATCH(INDEX('Section Master'!$H$5:$H$29,MATCH($C338,'Section Master'!$A$5:$A$29,0)),{"Single+Aggregate","Aggregate","Per payment","Excess over","None"},0),IF(O338&gt;INDEX('Section Master'!$J$5:$J$29,MATCH($C338,'Section Master'!$A$5:$A$29,0)),O338-P338,IF(E338&gt;INDEX('Section Master'!$I$5:$I$29,MATCH($C338,'Section Master'!$A$5:$A$29,0)),E338,0)),IF(O338&gt;INDEX('Section Master'!$J$5:$J$29,MATCH($C338,'Section Master'!$A$5:$A$29,0)),O338-P338,0),IF(E338&gt;INDEX('Section Master'!$I$5:$I$29,MATCH($C338,'Section Master'!$A$5:$A$29,0)),E338,0),MAX(0,O338-INDEX('Section Master'!$J$5:$J$29,MATCH($C338,'Section Master'!$A$5:$A$29,0)))-P338,E338),0))</f>
        <v/>
      </c>
      <c r="R338" s="28" t="str">
        <f aca="false">IF(Q338="","",ROUND(Q338*L338,0))</f>
        <v/>
      </c>
      <c r="T338" s="29" t="str">
        <f aca="false">IF(A338="","",IF(MONTH(A338)=3,DATE(YEAR(A338),4,30),DATE(YEAR(A338),MONTH(A338)+1,7)))</f>
        <v/>
      </c>
      <c r="U338" s="26" t="str">
        <f aca="false">IF(OR(R338="",F338=""),"",IF(R338=0,0,IF(F338&gt;T338,(YEAR(F338)-YEAR(A338))*12+MONTH(F338)-MONTH(A338)+1,0)))</f>
        <v/>
      </c>
      <c r="V338" s="30" t="str">
        <f aca="false">IF(U338="","",ROUND(R338*Summary!$C$7*U338,0))</f>
        <v/>
      </c>
      <c r="W338" s="21" t="str">
        <f aca="false">IF(OR($B338="",$C338="",$E338=""),"",IF(R338=0,"No TDS yet",IF(F338="",IF(Summary!$C$6&gt;T338,"Overdue","Pending"),IF(F338&gt;T338,"Deposited late","Deposited"))))</f>
        <v/>
      </c>
      <c r="X338" s="31" t="str">
        <f aca="false">IF(B338="","",IF(OR(ISNA(MATCH($B338,Deductees!$A$5:$A$304,0)),ISNA(MATCH($C338,'Section Master'!$A$5:$A$29,0)),E338=""),1,0))</f>
        <v/>
      </c>
    </row>
    <row r="339" customFormat="false" ht="15" hidden="false" customHeight="true" outlineLevel="0" collapsed="false">
      <c r="A339" s="32"/>
      <c r="B339" s="17"/>
      <c r="C339" s="17"/>
      <c r="D339" s="17"/>
      <c r="E339" s="33"/>
      <c r="F339" s="32"/>
      <c r="G339" s="17"/>
      <c r="H339" s="24" t="str">
        <f aca="false">IF($B339="","",IFERROR(INDEX(Deductees!$B$5:$B$304,MATCH($B339,Deductees!$A$5:$A$304,0))&amp;"",""))</f>
        <v/>
      </c>
      <c r="I339" s="24" t="str">
        <f aca="false">IF($B339="","",IFERROR(INDEX(Deductees!$C$5:$C$304,MATCH($B339,Deductees!$A$5:$A$304,0)),"Not in master"))</f>
        <v/>
      </c>
      <c r="J339" s="24" t="str">
        <f aca="false">IF($B339="","",IFERROR(INDEX(Deductees!$D$5:$D$304,MATCH($B339,Deductees!$A$5:$A$304,0)),"-"))</f>
        <v/>
      </c>
      <c r="K339" s="24" t="str">
        <f aca="false">IF($C339="","",IFERROR(INDEX('Section Master'!$C$5:$C$29,MATCH($C339,'Section Master'!$A$5:$A$29,0))&amp;" / "&amp;INDEX('Section Master'!$D$5:$D$29,MATCH($C339,'Section Master'!$A$5:$A$29,0)),"Code not found"))</f>
        <v/>
      </c>
      <c r="L339" s="25" t="str">
        <f aca="false">IF(OR($B339="",$C339="",$E339=""),"",IFERROR(IF(I339&lt;&gt;"Valid",MAX(INDEX('Section Master'!$F$5:$F$29,MATCH($C339,'Section Master'!$A$5:$A$29,0)),INDEX('Section Master'!$G$5:$G$29,MATCH($C339,'Section Master'!$A$5:$A$29,0))),IF(J339="Individual/HUF",INDEX('Section Master'!$E$5:$E$29,MATCH($C339,'Section Master'!$A$5:$A$29,0)),INDEX('Section Master'!$F$5:$F$29,MATCH($C339,'Section Master'!$A$5:$A$29,0)))),0))</f>
        <v/>
      </c>
      <c r="M339" s="26" t="str">
        <f aca="false">IF(A339="","",IF(MONTH(A339)&gt;=4,YEAR(A339),YEAR(A339)-1))</f>
        <v/>
      </c>
      <c r="N339" s="21" t="str">
        <f aca="false">IF(A339="","","Q"&amp;CHOOSE(MONTH(A339),4,4,4,1,1,1,2,2,2,3,3,3))</f>
        <v/>
      </c>
      <c r="O339" s="27" t="str">
        <f aca="false">IF(OR($B339="",$C339="",$E339=""),"",SUMIFS($E$6:E339,$B$6:B339,B339,$C$6:C339,C339,$M$6:M339,M339))</f>
        <v/>
      </c>
      <c r="P339" s="27" t="str">
        <f aca="false">IF(OR($B339="",$C339="",$E339=""),"",SUMIFS($Q$6:Q338,$B$6:B338,B339,$C$6:C338,C339,$M$6:M338,M339))</f>
        <v/>
      </c>
      <c r="Q339" s="27" t="str">
        <f aca="false">IF(OR($B339="",$C339="",$E339=""),"",IFERROR(CHOOSE(MATCH(INDEX('Section Master'!$H$5:$H$29,MATCH($C339,'Section Master'!$A$5:$A$29,0)),{"Single+Aggregate","Aggregate","Per payment","Excess over","None"},0),IF(O339&gt;INDEX('Section Master'!$J$5:$J$29,MATCH($C339,'Section Master'!$A$5:$A$29,0)),O339-P339,IF(E339&gt;INDEX('Section Master'!$I$5:$I$29,MATCH($C339,'Section Master'!$A$5:$A$29,0)),E339,0)),IF(O339&gt;INDEX('Section Master'!$J$5:$J$29,MATCH($C339,'Section Master'!$A$5:$A$29,0)),O339-P339,0),IF(E339&gt;INDEX('Section Master'!$I$5:$I$29,MATCH($C339,'Section Master'!$A$5:$A$29,0)),E339,0),MAX(0,O339-INDEX('Section Master'!$J$5:$J$29,MATCH($C339,'Section Master'!$A$5:$A$29,0)))-P339,E339),0))</f>
        <v/>
      </c>
      <c r="R339" s="28" t="str">
        <f aca="false">IF(Q339="","",ROUND(Q339*L339,0))</f>
        <v/>
      </c>
      <c r="T339" s="29" t="str">
        <f aca="false">IF(A339="","",IF(MONTH(A339)=3,DATE(YEAR(A339),4,30),DATE(YEAR(A339),MONTH(A339)+1,7)))</f>
        <v/>
      </c>
      <c r="U339" s="26" t="str">
        <f aca="false">IF(OR(R339="",F339=""),"",IF(R339=0,0,IF(F339&gt;T339,(YEAR(F339)-YEAR(A339))*12+MONTH(F339)-MONTH(A339)+1,0)))</f>
        <v/>
      </c>
      <c r="V339" s="30" t="str">
        <f aca="false">IF(U339="","",ROUND(R339*Summary!$C$7*U339,0))</f>
        <v/>
      </c>
      <c r="W339" s="21" t="str">
        <f aca="false">IF(OR($B339="",$C339="",$E339=""),"",IF(R339=0,"No TDS yet",IF(F339="",IF(Summary!$C$6&gt;T339,"Overdue","Pending"),IF(F339&gt;T339,"Deposited late","Deposited"))))</f>
        <v/>
      </c>
      <c r="X339" s="31" t="str">
        <f aca="false">IF(B339="","",IF(OR(ISNA(MATCH($B339,Deductees!$A$5:$A$304,0)),ISNA(MATCH($C339,'Section Master'!$A$5:$A$29,0)),E339=""),1,0))</f>
        <v/>
      </c>
    </row>
    <row r="340" customFormat="false" ht="15" hidden="false" customHeight="true" outlineLevel="0" collapsed="false">
      <c r="A340" s="32"/>
      <c r="B340" s="17"/>
      <c r="C340" s="17"/>
      <c r="D340" s="17"/>
      <c r="E340" s="33"/>
      <c r="F340" s="32"/>
      <c r="G340" s="17"/>
      <c r="H340" s="24" t="str">
        <f aca="false">IF($B340="","",IFERROR(INDEX(Deductees!$B$5:$B$304,MATCH($B340,Deductees!$A$5:$A$304,0))&amp;"",""))</f>
        <v/>
      </c>
      <c r="I340" s="24" t="str">
        <f aca="false">IF($B340="","",IFERROR(INDEX(Deductees!$C$5:$C$304,MATCH($B340,Deductees!$A$5:$A$304,0)),"Not in master"))</f>
        <v/>
      </c>
      <c r="J340" s="24" t="str">
        <f aca="false">IF($B340="","",IFERROR(INDEX(Deductees!$D$5:$D$304,MATCH($B340,Deductees!$A$5:$A$304,0)),"-"))</f>
        <v/>
      </c>
      <c r="K340" s="24" t="str">
        <f aca="false">IF($C340="","",IFERROR(INDEX('Section Master'!$C$5:$C$29,MATCH($C340,'Section Master'!$A$5:$A$29,0))&amp;" / "&amp;INDEX('Section Master'!$D$5:$D$29,MATCH($C340,'Section Master'!$A$5:$A$29,0)),"Code not found"))</f>
        <v/>
      </c>
      <c r="L340" s="25" t="str">
        <f aca="false">IF(OR($B340="",$C340="",$E340=""),"",IFERROR(IF(I340&lt;&gt;"Valid",MAX(INDEX('Section Master'!$F$5:$F$29,MATCH($C340,'Section Master'!$A$5:$A$29,0)),INDEX('Section Master'!$G$5:$G$29,MATCH($C340,'Section Master'!$A$5:$A$29,0))),IF(J340="Individual/HUF",INDEX('Section Master'!$E$5:$E$29,MATCH($C340,'Section Master'!$A$5:$A$29,0)),INDEX('Section Master'!$F$5:$F$29,MATCH($C340,'Section Master'!$A$5:$A$29,0)))),0))</f>
        <v/>
      </c>
      <c r="M340" s="26" t="str">
        <f aca="false">IF(A340="","",IF(MONTH(A340)&gt;=4,YEAR(A340),YEAR(A340)-1))</f>
        <v/>
      </c>
      <c r="N340" s="21" t="str">
        <f aca="false">IF(A340="","","Q"&amp;CHOOSE(MONTH(A340),4,4,4,1,1,1,2,2,2,3,3,3))</f>
        <v/>
      </c>
      <c r="O340" s="27" t="str">
        <f aca="false">IF(OR($B340="",$C340="",$E340=""),"",SUMIFS($E$6:E340,$B$6:B340,B340,$C$6:C340,C340,$M$6:M340,M340))</f>
        <v/>
      </c>
      <c r="P340" s="27" t="str">
        <f aca="false">IF(OR($B340="",$C340="",$E340=""),"",SUMIFS($Q$6:Q339,$B$6:B339,B340,$C$6:C339,C340,$M$6:M339,M340))</f>
        <v/>
      </c>
      <c r="Q340" s="27" t="str">
        <f aca="false">IF(OR($B340="",$C340="",$E340=""),"",IFERROR(CHOOSE(MATCH(INDEX('Section Master'!$H$5:$H$29,MATCH($C340,'Section Master'!$A$5:$A$29,0)),{"Single+Aggregate","Aggregate","Per payment","Excess over","None"},0),IF(O340&gt;INDEX('Section Master'!$J$5:$J$29,MATCH($C340,'Section Master'!$A$5:$A$29,0)),O340-P340,IF(E340&gt;INDEX('Section Master'!$I$5:$I$29,MATCH($C340,'Section Master'!$A$5:$A$29,0)),E340,0)),IF(O340&gt;INDEX('Section Master'!$J$5:$J$29,MATCH($C340,'Section Master'!$A$5:$A$29,0)),O340-P340,0),IF(E340&gt;INDEX('Section Master'!$I$5:$I$29,MATCH($C340,'Section Master'!$A$5:$A$29,0)),E340,0),MAX(0,O340-INDEX('Section Master'!$J$5:$J$29,MATCH($C340,'Section Master'!$A$5:$A$29,0)))-P340,E340),0))</f>
        <v/>
      </c>
      <c r="R340" s="28" t="str">
        <f aca="false">IF(Q340="","",ROUND(Q340*L340,0))</f>
        <v/>
      </c>
      <c r="T340" s="29" t="str">
        <f aca="false">IF(A340="","",IF(MONTH(A340)=3,DATE(YEAR(A340),4,30),DATE(YEAR(A340),MONTH(A340)+1,7)))</f>
        <v/>
      </c>
      <c r="U340" s="26" t="str">
        <f aca="false">IF(OR(R340="",F340=""),"",IF(R340=0,0,IF(F340&gt;T340,(YEAR(F340)-YEAR(A340))*12+MONTH(F340)-MONTH(A340)+1,0)))</f>
        <v/>
      </c>
      <c r="V340" s="30" t="str">
        <f aca="false">IF(U340="","",ROUND(R340*Summary!$C$7*U340,0))</f>
        <v/>
      </c>
      <c r="W340" s="21" t="str">
        <f aca="false">IF(OR($B340="",$C340="",$E340=""),"",IF(R340=0,"No TDS yet",IF(F340="",IF(Summary!$C$6&gt;T340,"Overdue","Pending"),IF(F340&gt;T340,"Deposited late","Deposited"))))</f>
        <v/>
      </c>
      <c r="X340" s="31" t="str">
        <f aca="false">IF(B340="","",IF(OR(ISNA(MATCH($B340,Deductees!$A$5:$A$304,0)),ISNA(MATCH($C340,'Section Master'!$A$5:$A$29,0)),E340=""),1,0))</f>
        <v/>
      </c>
    </row>
    <row r="341" customFormat="false" ht="15" hidden="false" customHeight="true" outlineLevel="0" collapsed="false">
      <c r="A341" s="32"/>
      <c r="B341" s="17"/>
      <c r="C341" s="17"/>
      <c r="D341" s="17"/>
      <c r="E341" s="33"/>
      <c r="F341" s="32"/>
      <c r="G341" s="17"/>
      <c r="H341" s="24" t="str">
        <f aca="false">IF($B341="","",IFERROR(INDEX(Deductees!$B$5:$B$304,MATCH($B341,Deductees!$A$5:$A$304,0))&amp;"",""))</f>
        <v/>
      </c>
      <c r="I341" s="24" t="str">
        <f aca="false">IF($B341="","",IFERROR(INDEX(Deductees!$C$5:$C$304,MATCH($B341,Deductees!$A$5:$A$304,0)),"Not in master"))</f>
        <v/>
      </c>
      <c r="J341" s="24" t="str">
        <f aca="false">IF($B341="","",IFERROR(INDEX(Deductees!$D$5:$D$304,MATCH($B341,Deductees!$A$5:$A$304,0)),"-"))</f>
        <v/>
      </c>
      <c r="K341" s="24" t="str">
        <f aca="false">IF($C341="","",IFERROR(INDEX('Section Master'!$C$5:$C$29,MATCH($C341,'Section Master'!$A$5:$A$29,0))&amp;" / "&amp;INDEX('Section Master'!$D$5:$D$29,MATCH($C341,'Section Master'!$A$5:$A$29,0)),"Code not found"))</f>
        <v/>
      </c>
      <c r="L341" s="25" t="str">
        <f aca="false">IF(OR($B341="",$C341="",$E341=""),"",IFERROR(IF(I341&lt;&gt;"Valid",MAX(INDEX('Section Master'!$F$5:$F$29,MATCH($C341,'Section Master'!$A$5:$A$29,0)),INDEX('Section Master'!$G$5:$G$29,MATCH($C341,'Section Master'!$A$5:$A$29,0))),IF(J341="Individual/HUF",INDEX('Section Master'!$E$5:$E$29,MATCH($C341,'Section Master'!$A$5:$A$29,0)),INDEX('Section Master'!$F$5:$F$29,MATCH($C341,'Section Master'!$A$5:$A$29,0)))),0))</f>
        <v/>
      </c>
      <c r="M341" s="26" t="str">
        <f aca="false">IF(A341="","",IF(MONTH(A341)&gt;=4,YEAR(A341),YEAR(A341)-1))</f>
        <v/>
      </c>
      <c r="N341" s="21" t="str">
        <f aca="false">IF(A341="","","Q"&amp;CHOOSE(MONTH(A341),4,4,4,1,1,1,2,2,2,3,3,3))</f>
        <v/>
      </c>
      <c r="O341" s="27" t="str">
        <f aca="false">IF(OR($B341="",$C341="",$E341=""),"",SUMIFS($E$6:E341,$B$6:B341,B341,$C$6:C341,C341,$M$6:M341,M341))</f>
        <v/>
      </c>
      <c r="P341" s="27" t="str">
        <f aca="false">IF(OR($B341="",$C341="",$E341=""),"",SUMIFS($Q$6:Q340,$B$6:B340,B341,$C$6:C340,C341,$M$6:M340,M341))</f>
        <v/>
      </c>
      <c r="Q341" s="27" t="str">
        <f aca="false">IF(OR($B341="",$C341="",$E341=""),"",IFERROR(CHOOSE(MATCH(INDEX('Section Master'!$H$5:$H$29,MATCH($C341,'Section Master'!$A$5:$A$29,0)),{"Single+Aggregate","Aggregate","Per payment","Excess over","None"},0),IF(O341&gt;INDEX('Section Master'!$J$5:$J$29,MATCH($C341,'Section Master'!$A$5:$A$29,0)),O341-P341,IF(E341&gt;INDEX('Section Master'!$I$5:$I$29,MATCH($C341,'Section Master'!$A$5:$A$29,0)),E341,0)),IF(O341&gt;INDEX('Section Master'!$J$5:$J$29,MATCH($C341,'Section Master'!$A$5:$A$29,0)),O341-P341,0),IF(E341&gt;INDEX('Section Master'!$I$5:$I$29,MATCH($C341,'Section Master'!$A$5:$A$29,0)),E341,0),MAX(0,O341-INDEX('Section Master'!$J$5:$J$29,MATCH($C341,'Section Master'!$A$5:$A$29,0)))-P341,E341),0))</f>
        <v/>
      </c>
      <c r="R341" s="28" t="str">
        <f aca="false">IF(Q341="","",ROUND(Q341*L341,0))</f>
        <v/>
      </c>
      <c r="T341" s="29" t="str">
        <f aca="false">IF(A341="","",IF(MONTH(A341)=3,DATE(YEAR(A341),4,30),DATE(YEAR(A341),MONTH(A341)+1,7)))</f>
        <v/>
      </c>
      <c r="U341" s="26" t="str">
        <f aca="false">IF(OR(R341="",F341=""),"",IF(R341=0,0,IF(F341&gt;T341,(YEAR(F341)-YEAR(A341))*12+MONTH(F341)-MONTH(A341)+1,0)))</f>
        <v/>
      </c>
      <c r="V341" s="30" t="str">
        <f aca="false">IF(U341="","",ROUND(R341*Summary!$C$7*U341,0))</f>
        <v/>
      </c>
      <c r="W341" s="21" t="str">
        <f aca="false">IF(OR($B341="",$C341="",$E341=""),"",IF(R341=0,"No TDS yet",IF(F341="",IF(Summary!$C$6&gt;T341,"Overdue","Pending"),IF(F341&gt;T341,"Deposited late","Deposited"))))</f>
        <v/>
      </c>
      <c r="X341" s="31" t="str">
        <f aca="false">IF(B341="","",IF(OR(ISNA(MATCH($B341,Deductees!$A$5:$A$304,0)),ISNA(MATCH($C341,'Section Master'!$A$5:$A$29,0)),E341=""),1,0))</f>
        <v/>
      </c>
    </row>
    <row r="342" customFormat="false" ht="15" hidden="false" customHeight="true" outlineLevel="0" collapsed="false">
      <c r="A342" s="32"/>
      <c r="B342" s="17"/>
      <c r="C342" s="17"/>
      <c r="D342" s="17"/>
      <c r="E342" s="33"/>
      <c r="F342" s="32"/>
      <c r="G342" s="17"/>
      <c r="H342" s="24" t="str">
        <f aca="false">IF($B342="","",IFERROR(INDEX(Deductees!$B$5:$B$304,MATCH($B342,Deductees!$A$5:$A$304,0))&amp;"",""))</f>
        <v/>
      </c>
      <c r="I342" s="24" t="str">
        <f aca="false">IF($B342="","",IFERROR(INDEX(Deductees!$C$5:$C$304,MATCH($B342,Deductees!$A$5:$A$304,0)),"Not in master"))</f>
        <v/>
      </c>
      <c r="J342" s="24" t="str">
        <f aca="false">IF($B342="","",IFERROR(INDEX(Deductees!$D$5:$D$304,MATCH($B342,Deductees!$A$5:$A$304,0)),"-"))</f>
        <v/>
      </c>
      <c r="K342" s="24" t="str">
        <f aca="false">IF($C342="","",IFERROR(INDEX('Section Master'!$C$5:$C$29,MATCH($C342,'Section Master'!$A$5:$A$29,0))&amp;" / "&amp;INDEX('Section Master'!$D$5:$D$29,MATCH($C342,'Section Master'!$A$5:$A$29,0)),"Code not found"))</f>
        <v/>
      </c>
      <c r="L342" s="25" t="str">
        <f aca="false">IF(OR($B342="",$C342="",$E342=""),"",IFERROR(IF(I342&lt;&gt;"Valid",MAX(INDEX('Section Master'!$F$5:$F$29,MATCH($C342,'Section Master'!$A$5:$A$29,0)),INDEX('Section Master'!$G$5:$G$29,MATCH($C342,'Section Master'!$A$5:$A$29,0))),IF(J342="Individual/HUF",INDEX('Section Master'!$E$5:$E$29,MATCH($C342,'Section Master'!$A$5:$A$29,0)),INDEX('Section Master'!$F$5:$F$29,MATCH($C342,'Section Master'!$A$5:$A$29,0)))),0))</f>
        <v/>
      </c>
      <c r="M342" s="26" t="str">
        <f aca="false">IF(A342="","",IF(MONTH(A342)&gt;=4,YEAR(A342),YEAR(A342)-1))</f>
        <v/>
      </c>
      <c r="N342" s="21" t="str">
        <f aca="false">IF(A342="","","Q"&amp;CHOOSE(MONTH(A342),4,4,4,1,1,1,2,2,2,3,3,3))</f>
        <v/>
      </c>
      <c r="O342" s="27" t="str">
        <f aca="false">IF(OR($B342="",$C342="",$E342=""),"",SUMIFS($E$6:E342,$B$6:B342,B342,$C$6:C342,C342,$M$6:M342,M342))</f>
        <v/>
      </c>
      <c r="P342" s="27" t="str">
        <f aca="false">IF(OR($B342="",$C342="",$E342=""),"",SUMIFS($Q$6:Q341,$B$6:B341,B342,$C$6:C341,C342,$M$6:M341,M342))</f>
        <v/>
      </c>
      <c r="Q342" s="27" t="str">
        <f aca="false">IF(OR($B342="",$C342="",$E342=""),"",IFERROR(CHOOSE(MATCH(INDEX('Section Master'!$H$5:$H$29,MATCH($C342,'Section Master'!$A$5:$A$29,0)),{"Single+Aggregate","Aggregate","Per payment","Excess over","None"},0),IF(O342&gt;INDEX('Section Master'!$J$5:$J$29,MATCH($C342,'Section Master'!$A$5:$A$29,0)),O342-P342,IF(E342&gt;INDEX('Section Master'!$I$5:$I$29,MATCH($C342,'Section Master'!$A$5:$A$29,0)),E342,0)),IF(O342&gt;INDEX('Section Master'!$J$5:$J$29,MATCH($C342,'Section Master'!$A$5:$A$29,0)),O342-P342,0),IF(E342&gt;INDEX('Section Master'!$I$5:$I$29,MATCH($C342,'Section Master'!$A$5:$A$29,0)),E342,0),MAX(0,O342-INDEX('Section Master'!$J$5:$J$29,MATCH($C342,'Section Master'!$A$5:$A$29,0)))-P342,E342),0))</f>
        <v/>
      </c>
      <c r="R342" s="28" t="str">
        <f aca="false">IF(Q342="","",ROUND(Q342*L342,0))</f>
        <v/>
      </c>
      <c r="T342" s="29" t="str">
        <f aca="false">IF(A342="","",IF(MONTH(A342)=3,DATE(YEAR(A342),4,30),DATE(YEAR(A342),MONTH(A342)+1,7)))</f>
        <v/>
      </c>
      <c r="U342" s="26" t="str">
        <f aca="false">IF(OR(R342="",F342=""),"",IF(R342=0,0,IF(F342&gt;T342,(YEAR(F342)-YEAR(A342))*12+MONTH(F342)-MONTH(A342)+1,0)))</f>
        <v/>
      </c>
      <c r="V342" s="30" t="str">
        <f aca="false">IF(U342="","",ROUND(R342*Summary!$C$7*U342,0))</f>
        <v/>
      </c>
      <c r="W342" s="21" t="str">
        <f aca="false">IF(OR($B342="",$C342="",$E342=""),"",IF(R342=0,"No TDS yet",IF(F342="",IF(Summary!$C$6&gt;T342,"Overdue","Pending"),IF(F342&gt;T342,"Deposited late","Deposited"))))</f>
        <v/>
      </c>
      <c r="X342" s="31" t="str">
        <f aca="false">IF(B342="","",IF(OR(ISNA(MATCH($B342,Deductees!$A$5:$A$304,0)),ISNA(MATCH($C342,'Section Master'!$A$5:$A$29,0)),E342=""),1,0))</f>
        <v/>
      </c>
    </row>
    <row r="343" customFormat="false" ht="15" hidden="false" customHeight="true" outlineLevel="0" collapsed="false">
      <c r="A343" s="32"/>
      <c r="B343" s="17"/>
      <c r="C343" s="17"/>
      <c r="D343" s="17"/>
      <c r="E343" s="33"/>
      <c r="F343" s="32"/>
      <c r="G343" s="17"/>
      <c r="H343" s="24" t="str">
        <f aca="false">IF($B343="","",IFERROR(INDEX(Deductees!$B$5:$B$304,MATCH($B343,Deductees!$A$5:$A$304,0))&amp;"",""))</f>
        <v/>
      </c>
      <c r="I343" s="24" t="str">
        <f aca="false">IF($B343="","",IFERROR(INDEX(Deductees!$C$5:$C$304,MATCH($B343,Deductees!$A$5:$A$304,0)),"Not in master"))</f>
        <v/>
      </c>
      <c r="J343" s="24" t="str">
        <f aca="false">IF($B343="","",IFERROR(INDEX(Deductees!$D$5:$D$304,MATCH($B343,Deductees!$A$5:$A$304,0)),"-"))</f>
        <v/>
      </c>
      <c r="K343" s="24" t="str">
        <f aca="false">IF($C343="","",IFERROR(INDEX('Section Master'!$C$5:$C$29,MATCH($C343,'Section Master'!$A$5:$A$29,0))&amp;" / "&amp;INDEX('Section Master'!$D$5:$D$29,MATCH($C343,'Section Master'!$A$5:$A$29,0)),"Code not found"))</f>
        <v/>
      </c>
      <c r="L343" s="25" t="str">
        <f aca="false">IF(OR($B343="",$C343="",$E343=""),"",IFERROR(IF(I343&lt;&gt;"Valid",MAX(INDEX('Section Master'!$F$5:$F$29,MATCH($C343,'Section Master'!$A$5:$A$29,0)),INDEX('Section Master'!$G$5:$G$29,MATCH($C343,'Section Master'!$A$5:$A$29,0))),IF(J343="Individual/HUF",INDEX('Section Master'!$E$5:$E$29,MATCH($C343,'Section Master'!$A$5:$A$29,0)),INDEX('Section Master'!$F$5:$F$29,MATCH($C343,'Section Master'!$A$5:$A$29,0)))),0))</f>
        <v/>
      </c>
      <c r="M343" s="26" t="str">
        <f aca="false">IF(A343="","",IF(MONTH(A343)&gt;=4,YEAR(A343),YEAR(A343)-1))</f>
        <v/>
      </c>
      <c r="N343" s="21" t="str">
        <f aca="false">IF(A343="","","Q"&amp;CHOOSE(MONTH(A343),4,4,4,1,1,1,2,2,2,3,3,3))</f>
        <v/>
      </c>
      <c r="O343" s="27" t="str">
        <f aca="false">IF(OR($B343="",$C343="",$E343=""),"",SUMIFS($E$6:E343,$B$6:B343,B343,$C$6:C343,C343,$M$6:M343,M343))</f>
        <v/>
      </c>
      <c r="P343" s="27" t="str">
        <f aca="false">IF(OR($B343="",$C343="",$E343=""),"",SUMIFS($Q$6:Q342,$B$6:B342,B343,$C$6:C342,C343,$M$6:M342,M343))</f>
        <v/>
      </c>
      <c r="Q343" s="27" t="str">
        <f aca="false">IF(OR($B343="",$C343="",$E343=""),"",IFERROR(CHOOSE(MATCH(INDEX('Section Master'!$H$5:$H$29,MATCH($C343,'Section Master'!$A$5:$A$29,0)),{"Single+Aggregate","Aggregate","Per payment","Excess over","None"},0),IF(O343&gt;INDEX('Section Master'!$J$5:$J$29,MATCH($C343,'Section Master'!$A$5:$A$29,0)),O343-P343,IF(E343&gt;INDEX('Section Master'!$I$5:$I$29,MATCH($C343,'Section Master'!$A$5:$A$29,0)),E343,0)),IF(O343&gt;INDEX('Section Master'!$J$5:$J$29,MATCH($C343,'Section Master'!$A$5:$A$29,0)),O343-P343,0),IF(E343&gt;INDEX('Section Master'!$I$5:$I$29,MATCH($C343,'Section Master'!$A$5:$A$29,0)),E343,0),MAX(0,O343-INDEX('Section Master'!$J$5:$J$29,MATCH($C343,'Section Master'!$A$5:$A$29,0)))-P343,E343),0))</f>
        <v/>
      </c>
      <c r="R343" s="28" t="str">
        <f aca="false">IF(Q343="","",ROUND(Q343*L343,0))</f>
        <v/>
      </c>
      <c r="T343" s="29" t="str">
        <f aca="false">IF(A343="","",IF(MONTH(A343)=3,DATE(YEAR(A343),4,30),DATE(YEAR(A343),MONTH(A343)+1,7)))</f>
        <v/>
      </c>
      <c r="U343" s="26" t="str">
        <f aca="false">IF(OR(R343="",F343=""),"",IF(R343=0,0,IF(F343&gt;T343,(YEAR(F343)-YEAR(A343))*12+MONTH(F343)-MONTH(A343)+1,0)))</f>
        <v/>
      </c>
      <c r="V343" s="30" t="str">
        <f aca="false">IF(U343="","",ROUND(R343*Summary!$C$7*U343,0))</f>
        <v/>
      </c>
      <c r="W343" s="21" t="str">
        <f aca="false">IF(OR($B343="",$C343="",$E343=""),"",IF(R343=0,"No TDS yet",IF(F343="",IF(Summary!$C$6&gt;T343,"Overdue","Pending"),IF(F343&gt;T343,"Deposited late","Deposited"))))</f>
        <v/>
      </c>
      <c r="X343" s="31" t="str">
        <f aca="false">IF(B343="","",IF(OR(ISNA(MATCH($B343,Deductees!$A$5:$A$304,0)),ISNA(MATCH($C343,'Section Master'!$A$5:$A$29,0)),E343=""),1,0))</f>
        <v/>
      </c>
    </row>
    <row r="344" customFormat="false" ht="15" hidden="false" customHeight="true" outlineLevel="0" collapsed="false">
      <c r="A344" s="32"/>
      <c r="B344" s="17"/>
      <c r="C344" s="17"/>
      <c r="D344" s="17"/>
      <c r="E344" s="33"/>
      <c r="F344" s="32"/>
      <c r="G344" s="17"/>
      <c r="H344" s="24" t="str">
        <f aca="false">IF($B344="","",IFERROR(INDEX(Deductees!$B$5:$B$304,MATCH($B344,Deductees!$A$5:$A$304,0))&amp;"",""))</f>
        <v/>
      </c>
      <c r="I344" s="24" t="str">
        <f aca="false">IF($B344="","",IFERROR(INDEX(Deductees!$C$5:$C$304,MATCH($B344,Deductees!$A$5:$A$304,0)),"Not in master"))</f>
        <v/>
      </c>
      <c r="J344" s="24" t="str">
        <f aca="false">IF($B344="","",IFERROR(INDEX(Deductees!$D$5:$D$304,MATCH($B344,Deductees!$A$5:$A$304,0)),"-"))</f>
        <v/>
      </c>
      <c r="K344" s="24" t="str">
        <f aca="false">IF($C344="","",IFERROR(INDEX('Section Master'!$C$5:$C$29,MATCH($C344,'Section Master'!$A$5:$A$29,0))&amp;" / "&amp;INDEX('Section Master'!$D$5:$D$29,MATCH($C344,'Section Master'!$A$5:$A$29,0)),"Code not found"))</f>
        <v/>
      </c>
      <c r="L344" s="25" t="str">
        <f aca="false">IF(OR($B344="",$C344="",$E344=""),"",IFERROR(IF(I344&lt;&gt;"Valid",MAX(INDEX('Section Master'!$F$5:$F$29,MATCH($C344,'Section Master'!$A$5:$A$29,0)),INDEX('Section Master'!$G$5:$G$29,MATCH($C344,'Section Master'!$A$5:$A$29,0))),IF(J344="Individual/HUF",INDEX('Section Master'!$E$5:$E$29,MATCH($C344,'Section Master'!$A$5:$A$29,0)),INDEX('Section Master'!$F$5:$F$29,MATCH($C344,'Section Master'!$A$5:$A$29,0)))),0))</f>
        <v/>
      </c>
      <c r="M344" s="26" t="str">
        <f aca="false">IF(A344="","",IF(MONTH(A344)&gt;=4,YEAR(A344),YEAR(A344)-1))</f>
        <v/>
      </c>
      <c r="N344" s="21" t="str">
        <f aca="false">IF(A344="","","Q"&amp;CHOOSE(MONTH(A344),4,4,4,1,1,1,2,2,2,3,3,3))</f>
        <v/>
      </c>
      <c r="O344" s="27" t="str">
        <f aca="false">IF(OR($B344="",$C344="",$E344=""),"",SUMIFS($E$6:E344,$B$6:B344,B344,$C$6:C344,C344,$M$6:M344,M344))</f>
        <v/>
      </c>
      <c r="P344" s="27" t="str">
        <f aca="false">IF(OR($B344="",$C344="",$E344=""),"",SUMIFS($Q$6:Q343,$B$6:B343,B344,$C$6:C343,C344,$M$6:M343,M344))</f>
        <v/>
      </c>
      <c r="Q344" s="27" t="str">
        <f aca="false">IF(OR($B344="",$C344="",$E344=""),"",IFERROR(CHOOSE(MATCH(INDEX('Section Master'!$H$5:$H$29,MATCH($C344,'Section Master'!$A$5:$A$29,0)),{"Single+Aggregate","Aggregate","Per payment","Excess over","None"},0),IF(O344&gt;INDEX('Section Master'!$J$5:$J$29,MATCH($C344,'Section Master'!$A$5:$A$29,0)),O344-P344,IF(E344&gt;INDEX('Section Master'!$I$5:$I$29,MATCH($C344,'Section Master'!$A$5:$A$29,0)),E344,0)),IF(O344&gt;INDEX('Section Master'!$J$5:$J$29,MATCH($C344,'Section Master'!$A$5:$A$29,0)),O344-P344,0),IF(E344&gt;INDEX('Section Master'!$I$5:$I$29,MATCH($C344,'Section Master'!$A$5:$A$29,0)),E344,0),MAX(0,O344-INDEX('Section Master'!$J$5:$J$29,MATCH($C344,'Section Master'!$A$5:$A$29,0)))-P344,E344),0))</f>
        <v/>
      </c>
      <c r="R344" s="28" t="str">
        <f aca="false">IF(Q344="","",ROUND(Q344*L344,0))</f>
        <v/>
      </c>
      <c r="T344" s="29" t="str">
        <f aca="false">IF(A344="","",IF(MONTH(A344)=3,DATE(YEAR(A344),4,30),DATE(YEAR(A344),MONTH(A344)+1,7)))</f>
        <v/>
      </c>
      <c r="U344" s="26" t="str">
        <f aca="false">IF(OR(R344="",F344=""),"",IF(R344=0,0,IF(F344&gt;T344,(YEAR(F344)-YEAR(A344))*12+MONTH(F344)-MONTH(A344)+1,0)))</f>
        <v/>
      </c>
      <c r="V344" s="30" t="str">
        <f aca="false">IF(U344="","",ROUND(R344*Summary!$C$7*U344,0))</f>
        <v/>
      </c>
      <c r="W344" s="21" t="str">
        <f aca="false">IF(OR($B344="",$C344="",$E344=""),"",IF(R344=0,"No TDS yet",IF(F344="",IF(Summary!$C$6&gt;T344,"Overdue","Pending"),IF(F344&gt;T344,"Deposited late","Deposited"))))</f>
        <v/>
      </c>
      <c r="X344" s="31" t="str">
        <f aca="false">IF(B344="","",IF(OR(ISNA(MATCH($B344,Deductees!$A$5:$A$304,0)),ISNA(MATCH($C344,'Section Master'!$A$5:$A$29,0)),E344=""),1,0))</f>
        <v/>
      </c>
    </row>
    <row r="345" customFormat="false" ht="15" hidden="false" customHeight="true" outlineLevel="0" collapsed="false">
      <c r="A345" s="32"/>
      <c r="B345" s="17"/>
      <c r="C345" s="17"/>
      <c r="D345" s="17"/>
      <c r="E345" s="33"/>
      <c r="F345" s="32"/>
      <c r="G345" s="17"/>
      <c r="H345" s="24" t="str">
        <f aca="false">IF($B345="","",IFERROR(INDEX(Deductees!$B$5:$B$304,MATCH($B345,Deductees!$A$5:$A$304,0))&amp;"",""))</f>
        <v/>
      </c>
      <c r="I345" s="24" t="str">
        <f aca="false">IF($B345="","",IFERROR(INDEX(Deductees!$C$5:$C$304,MATCH($B345,Deductees!$A$5:$A$304,0)),"Not in master"))</f>
        <v/>
      </c>
      <c r="J345" s="24" t="str">
        <f aca="false">IF($B345="","",IFERROR(INDEX(Deductees!$D$5:$D$304,MATCH($B345,Deductees!$A$5:$A$304,0)),"-"))</f>
        <v/>
      </c>
      <c r="K345" s="24" t="str">
        <f aca="false">IF($C345="","",IFERROR(INDEX('Section Master'!$C$5:$C$29,MATCH($C345,'Section Master'!$A$5:$A$29,0))&amp;" / "&amp;INDEX('Section Master'!$D$5:$D$29,MATCH($C345,'Section Master'!$A$5:$A$29,0)),"Code not found"))</f>
        <v/>
      </c>
      <c r="L345" s="25" t="str">
        <f aca="false">IF(OR($B345="",$C345="",$E345=""),"",IFERROR(IF(I345&lt;&gt;"Valid",MAX(INDEX('Section Master'!$F$5:$F$29,MATCH($C345,'Section Master'!$A$5:$A$29,0)),INDEX('Section Master'!$G$5:$G$29,MATCH($C345,'Section Master'!$A$5:$A$29,0))),IF(J345="Individual/HUF",INDEX('Section Master'!$E$5:$E$29,MATCH($C345,'Section Master'!$A$5:$A$29,0)),INDEX('Section Master'!$F$5:$F$29,MATCH($C345,'Section Master'!$A$5:$A$29,0)))),0))</f>
        <v/>
      </c>
      <c r="M345" s="26" t="str">
        <f aca="false">IF(A345="","",IF(MONTH(A345)&gt;=4,YEAR(A345),YEAR(A345)-1))</f>
        <v/>
      </c>
      <c r="N345" s="21" t="str">
        <f aca="false">IF(A345="","","Q"&amp;CHOOSE(MONTH(A345),4,4,4,1,1,1,2,2,2,3,3,3))</f>
        <v/>
      </c>
      <c r="O345" s="27" t="str">
        <f aca="false">IF(OR($B345="",$C345="",$E345=""),"",SUMIFS($E$6:E345,$B$6:B345,B345,$C$6:C345,C345,$M$6:M345,M345))</f>
        <v/>
      </c>
      <c r="P345" s="27" t="str">
        <f aca="false">IF(OR($B345="",$C345="",$E345=""),"",SUMIFS($Q$6:Q344,$B$6:B344,B345,$C$6:C344,C345,$M$6:M344,M345))</f>
        <v/>
      </c>
      <c r="Q345" s="27" t="str">
        <f aca="false">IF(OR($B345="",$C345="",$E345=""),"",IFERROR(CHOOSE(MATCH(INDEX('Section Master'!$H$5:$H$29,MATCH($C345,'Section Master'!$A$5:$A$29,0)),{"Single+Aggregate","Aggregate","Per payment","Excess over","None"},0),IF(O345&gt;INDEX('Section Master'!$J$5:$J$29,MATCH($C345,'Section Master'!$A$5:$A$29,0)),O345-P345,IF(E345&gt;INDEX('Section Master'!$I$5:$I$29,MATCH($C345,'Section Master'!$A$5:$A$29,0)),E345,0)),IF(O345&gt;INDEX('Section Master'!$J$5:$J$29,MATCH($C345,'Section Master'!$A$5:$A$29,0)),O345-P345,0),IF(E345&gt;INDEX('Section Master'!$I$5:$I$29,MATCH($C345,'Section Master'!$A$5:$A$29,0)),E345,0),MAX(0,O345-INDEX('Section Master'!$J$5:$J$29,MATCH($C345,'Section Master'!$A$5:$A$29,0)))-P345,E345),0))</f>
        <v/>
      </c>
      <c r="R345" s="28" t="str">
        <f aca="false">IF(Q345="","",ROUND(Q345*L345,0))</f>
        <v/>
      </c>
      <c r="T345" s="29" t="str">
        <f aca="false">IF(A345="","",IF(MONTH(A345)=3,DATE(YEAR(A345),4,30),DATE(YEAR(A345),MONTH(A345)+1,7)))</f>
        <v/>
      </c>
      <c r="U345" s="26" t="str">
        <f aca="false">IF(OR(R345="",F345=""),"",IF(R345=0,0,IF(F345&gt;T345,(YEAR(F345)-YEAR(A345))*12+MONTH(F345)-MONTH(A345)+1,0)))</f>
        <v/>
      </c>
      <c r="V345" s="30" t="str">
        <f aca="false">IF(U345="","",ROUND(R345*Summary!$C$7*U345,0))</f>
        <v/>
      </c>
      <c r="W345" s="21" t="str">
        <f aca="false">IF(OR($B345="",$C345="",$E345=""),"",IF(R345=0,"No TDS yet",IF(F345="",IF(Summary!$C$6&gt;T345,"Overdue","Pending"),IF(F345&gt;T345,"Deposited late","Deposited"))))</f>
        <v/>
      </c>
      <c r="X345" s="31" t="str">
        <f aca="false">IF(B345="","",IF(OR(ISNA(MATCH($B345,Deductees!$A$5:$A$304,0)),ISNA(MATCH($C345,'Section Master'!$A$5:$A$29,0)),E345=""),1,0))</f>
        <v/>
      </c>
    </row>
    <row r="346" customFormat="false" ht="15" hidden="false" customHeight="true" outlineLevel="0" collapsed="false">
      <c r="A346" s="32"/>
      <c r="B346" s="17"/>
      <c r="C346" s="17"/>
      <c r="D346" s="17"/>
      <c r="E346" s="33"/>
      <c r="F346" s="32"/>
      <c r="G346" s="17"/>
      <c r="H346" s="24" t="str">
        <f aca="false">IF($B346="","",IFERROR(INDEX(Deductees!$B$5:$B$304,MATCH($B346,Deductees!$A$5:$A$304,0))&amp;"",""))</f>
        <v/>
      </c>
      <c r="I346" s="24" t="str">
        <f aca="false">IF($B346="","",IFERROR(INDEX(Deductees!$C$5:$C$304,MATCH($B346,Deductees!$A$5:$A$304,0)),"Not in master"))</f>
        <v/>
      </c>
      <c r="J346" s="24" t="str">
        <f aca="false">IF($B346="","",IFERROR(INDEX(Deductees!$D$5:$D$304,MATCH($B346,Deductees!$A$5:$A$304,0)),"-"))</f>
        <v/>
      </c>
      <c r="K346" s="24" t="str">
        <f aca="false">IF($C346="","",IFERROR(INDEX('Section Master'!$C$5:$C$29,MATCH($C346,'Section Master'!$A$5:$A$29,0))&amp;" / "&amp;INDEX('Section Master'!$D$5:$D$29,MATCH($C346,'Section Master'!$A$5:$A$29,0)),"Code not found"))</f>
        <v/>
      </c>
      <c r="L346" s="25" t="str">
        <f aca="false">IF(OR($B346="",$C346="",$E346=""),"",IFERROR(IF(I346&lt;&gt;"Valid",MAX(INDEX('Section Master'!$F$5:$F$29,MATCH($C346,'Section Master'!$A$5:$A$29,0)),INDEX('Section Master'!$G$5:$G$29,MATCH($C346,'Section Master'!$A$5:$A$29,0))),IF(J346="Individual/HUF",INDEX('Section Master'!$E$5:$E$29,MATCH($C346,'Section Master'!$A$5:$A$29,0)),INDEX('Section Master'!$F$5:$F$29,MATCH($C346,'Section Master'!$A$5:$A$29,0)))),0))</f>
        <v/>
      </c>
      <c r="M346" s="26" t="str">
        <f aca="false">IF(A346="","",IF(MONTH(A346)&gt;=4,YEAR(A346),YEAR(A346)-1))</f>
        <v/>
      </c>
      <c r="N346" s="21" t="str">
        <f aca="false">IF(A346="","","Q"&amp;CHOOSE(MONTH(A346),4,4,4,1,1,1,2,2,2,3,3,3))</f>
        <v/>
      </c>
      <c r="O346" s="27" t="str">
        <f aca="false">IF(OR($B346="",$C346="",$E346=""),"",SUMIFS($E$6:E346,$B$6:B346,B346,$C$6:C346,C346,$M$6:M346,M346))</f>
        <v/>
      </c>
      <c r="P346" s="27" t="str">
        <f aca="false">IF(OR($B346="",$C346="",$E346=""),"",SUMIFS($Q$6:Q345,$B$6:B345,B346,$C$6:C345,C346,$M$6:M345,M346))</f>
        <v/>
      </c>
      <c r="Q346" s="27" t="str">
        <f aca="false">IF(OR($B346="",$C346="",$E346=""),"",IFERROR(CHOOSE(MATCH(INDEX('Section Master'!$H$5:$H$29,MATCH($C346,'Section Master'!$A$5:$A$29,0)),{"Single+Aggregate","Aggregate","Per payment","Excess over","None"},0),IF(O346&gt;INDEX('Section Master'!$J$5:$J$29,MATCH($C346,'Section Master'!$A$5:$A$29,0)),O346-P346,IF(E346&gt;INDEX('Section Master'!$I$5:$I$29,MATCH($C346,'Section Master'!$A$5:$A$29,0)),E346,0)),IF(O346&gt;INDEX('Section Master'!$J$5:$J$29,MATCH($C346,'Section Master'!$A$5:$A$29,0)),O346-P346,0),IF(E346&gt;INDEX('Section Master'!$I$5:$I$29,MATCH($C346,'Section Master'!$A$5:$A$29,0)),E346,0),MAX(0,O346-INDEX('Section Master'!$J$5:$J$29,MATCH($C346,'Section Master'!$A$5:$A$29,0)))-P346,E346),0))</f>
        <v/>
      </c>
      <c r="R346" s="28" t="str">
        <f aca="false">IF(Q346="","",ROUND(Q346*L346,0))</f>
        <v/>
      </c>
      <c r="T346" s="29" t="str">
        <f aca="false">IF(A346="","",IF(MONTH(A346)=3,DATE(YEAR(A346),4,30),DATE(YEAR(A346),MONTH(A346)+1,7)))</f>
        <v/>
      </c>
      <c r="U346" s="26" t="str">
        <f aca="false">IF(OR(R346="",F346=""),"",IF(R346=0,0,IF(F346&gt;T346,(YEAR(F346)-YEAR(A346))*12+MONTH(F346)-MONTH(A346)+1,0)))</f>
        <v/>
      </c>
      <c r="V346" s="30" t="str">
        <f aca="false">IF(U346="","",ROUND(R346*Summary!$C$7*U346,0))</f>
        <v/>
      </c>
      <c r="W346" s="21" t="str">
        <f aca="false">IF(OR($B346="",$C346="",$E346=""),"",IF(R346=0,"No TDS yet",IF(F346="",IF(Summary!$C$6&gt;T346,"Overdue","Pending"),IF(F346&gt;T346,"Deposited late","Deposited"))))</f>
        <v/>
      </c>
      <c r="X346" s="31" t="str">
        <f aca="false">IF(B346="","",IF(OR(ISNA(MATCH($B346,Deductees!$A$5:$A$304,0)),ISNA(MATCH($C346,'Section Master'!$A$5:$A$29,0)),E346=""),1,0))</f>
        <v/>
      </c>
    </row>
    <row r="347" customFormat="false" ht="15" hidden="false" customHeight="true" outlineLevel="0" collapsed="false">
      <c r="A347" s="32"/>
      <c r="B347" s="17"/>
      <c r="C347" s="17"/>
      <c r="D347" s="17"/>
      <c r="E347" s="33"/>
      <c r="F347" s="32"/>
      <c r="G347" s="17"/>
      <c r="H347" s="24" t="str">
        <f aca="false">IF($B347="","",IFERROR(INDEX(Deductees!$B$5:$B$304,MATCH($B347,Deductees!$A$5:$A$304,0))&amp;"",""))</f>
        <v/>
      </c>
      <c r="I347" s="24" t="str">
        <f aca="false">IF($B347="","",IFERROR(INDEX(Deductees!$C$5:$C$304,MATCH($B347,Deductees!$A$5:$A$304,0)),"Not in master"))</f>
        <v/>
      </c>
      <c r="J347" s="24" t="str">
        <f aca="false">IF($B347="","",IFERROR(INDEX(Deductees!$D$5:$D$304,MATCH($B347,Deductees!$A$5:$A$304,0)),"-"))</f>
        <v/>
      </c>
      <c r="K347" s="24" t="str">
        <f aca="false">IF($C347="","",IFERROR(INDEX('Section Master'!$C$5:$C$29,MATCH($C347,'Section Master'!$A$5:$A$29,0))&amp;" / "&amp;INDEX('Section Master'!$D$5:$D$29,MATCH($C347,'Section Master'!$A$5:$A$29,0)),"Code not found"))</f>
        <v/>
      </c>
      <c r="L347" s="25" t="str">
        <f aca="false">IF(OR($B347="",$C347="",$E347=""),"",IFERROR(IF(I347&lt;&gt;"Valid",MAX(INDEX('Section Master'!$F$5:$F$29,MATCH($C347,'Section Master'!$A$5:$A$29,0)),INDEX('Section Master'!$G$5:$G$29,MATCH($C347,'Section Master'!$A$5:$A$29,0))),IF(J347="Individual/HUF",INDEX('Section Master'!$E$5:$E$29,MATCH($C347,'Section Master'!$A$5:$A$29,0)),INDEX('Section Master'!$F$5:$F$29,MATCH($C347,'Section Master'!$A$5:$A$29,0)))),0))</f>
        <v/>
      </c>
      <c r="M347" s="26" t="str">
        <f aca="false">IF(A347="","",IF(MONTH(A347)&gt;=4,YEAR(A347),YEAR(A347)-1))</f>
        <v/>
      </c>
      <c r="N347" s="21" t="str">
        <f aca="false">IF(A347="","","Q"&amp;CHOOSE(MONTH(A347),4,4,4,1,1,1,2,2,2,3,3,3))</f>
        <v/>
      </c>
      <c r="O347" s="27" t="str">
        <f aca="false">IF(OR($B347="",$C347="",$E347=""),"",SUMIFS($E$6:E347,$B$6:B347,B347,$C$6:C347,C347,$M$6:M347,M347))</f>
        <v/>
      </c>
      <c r="P347" s="27" t="str">
        <f aca="false">IF(OR($B347="",$C347="",$E347=""),"",SUMIFS($Q$6:Q346,$B$6:B346,B347,$C$6:C346,C347,$M$6:M346,M347))</f>
        <v/>
      </c>
      <c r="Q347" s="27" t="str">
        <f aca="false">IF(OR($B347="",$C347="",$E347=""),"",IFERROR(CHOOSE(MATCH(INDEX('Section Master'!$H$5:$H$29,MATCH($C347,'Section Master'!$A$5:$A$29,0)),{"Single+Aggregate","Aggregate","Per payment","Excess over","None"},0),IF(O347&gt;INDEX('Section Master'!$J$5:$J$29,MATCH($C347,'Section Master'!$A$5:$A$29,0)),O347-P347,IF(E347&gt;INDEX('Section Master'!$I$5:$I$29,MATCH($C347,'Section Master'!$A$5:$A$29,0)),E347,0)),IF(O347&gt;INDEX('Section Master'!$J$5:$J$29,MATCH($C347,'Section Master'!$A$5:$A$29,0)),O347-P347,0),IF(E347&gt;INDEX('Section Master'!$I$5:$I$29,MATCH($C347,'Section Master'!$A$5:$A$29,0)),E347,0),MAX(0,O347-INDEX('Section Master'!$J$5:$J$29,MATCH($C347,'Section Master'!$A$5:$A$29,0)))-P347,E347),0))</f>
        <v/>
      </c>
      <c r="R347" s="28" t="str">
        <f aca="false">IF(Q347="","",ROUND(Q347*L347,0))</f>
        <v/>
      </c>
      <c r="T347" s="29" t="str">
        <f aca="false">IF(A347="","",IF(MONTH(A347)=3,DATE(YEAR(A347),4,30),DATE(YEAR(A347),MONTH(A347)+1,7)))</f>
        <v/>
      </c>
      <c r="U347" s="26" t="str">
        <f aca="false">IF(OR(R347="",F347=""),"",IF(R347=0,0,IF(F347&gt;T347,(YEAR(F347)-YEAR(A347))*12+MONTH(F347)-MONTH(A347)+1,0)))</f>
        <v/>
      </c>
      <c r="V347" s="30" t="str">
        <f aca="false">IF(U347="","",ROUND(R347*Summary!$C$7*U347,0))</f>
        <v/>
      </c>
      <c r="W347" s="21" t="str">
        <f aca="false">IF(OR($B347="",$C347="",$E347=""),"",IF(R347=0,"No TDS yet",IF(F347="",IF(Summary!$C$6&gt;T347,"Overdue","Pending"),IF(F347&gt;T347,"Deposited late","Deposited"))))</f>
        <v/>
      </c>
      <c r="X347" s="31" t="str">
        <f aca="false">IF(B347="","",IF(OR(ISNA(MATCH($B347,Deductees!$A$5:$A$304,0)),ISNA(MATCH($C347,'Section Master'!$A$5:$A$29,0)),E347=""),1,0))</f>
        <v/>
      </c>
    </row>
    <row r="348" customFormat="false" ht="15" hidden="false" customHeight="true" outlineLevel="0" collapsed="false">
      <c r="A348" s="32"/>
      <c r="B348" s="17"/>
      <c r="C348" s="17"/>
      <c r="D348" s="17"/>
      <c r="E348" s="33"/>
      <c r="F348" s="32"/>
      <c r="G348" s="17"/>
      <c r="H348" s="24" t="str">
        <f aca="false">IF($B348="","",IFERROR(INDEX(Deductees!$B$5:$B$304,MATCH($B348,Deductees!$A$5:$A$304,0))&amp;"",""))</f>
        <v/>
      </c>
      <c r="I348" s="24" t="str">
        <f aca="false">IF($B348="","",IFERROR(INDEX(Deductees!$C$5:$C$304,MATCH($B348,Deductees!$A$5:$A$304,0)),"Not in master"))</f>
        <v/>
      </c>
      <c r="J348" s="24" t="str">
        <f aca="false">IF($B348="","",IFERROR(INDEX(Deductees!$D$5:$D$304,MATCH($B348,Deductees!$A$5:$A$304,0)),"-"))</f>
        <v/>
      </c>
      <c r="K348" s="24" t="str">
        <f aca="false">IF($C348="","",IFERROR(INDEX('Section Master'!$C$5:$C$29,MATCH($C348,'Section Master'!$A$5:$A$29,0))&amp;" / "&amp;INDEX('Section Master'!$D$5:$D$29,MATCH($C348,'Section Master'!$A$5:$A$29,0)),"Code not found"))</f>
        <v/>
      </c>
      <c r="L348" s="25" t="str">
        <f aca="false">IF(OR($B348="",$C348="",$E348=""),"",IFERROR(IF(I348&lt;&gt;"Valid",MAX(INDEX('Section Master'!$F$5:$F$29,MATCH($C348,'Section Master'!$A$5:$A$29,0)),INDEX('Section Master'!$G$5:$G$29,MATCH($C348,'Section Master'!$A$5:$A$29,0))),IF(J348="Individual/HUF",INDEX('Section Master'!$E$5:$E$29,MATCH($C348,'Section Master'!$A$5:$A$29,0)),INDEX('Section Master'!$F$5:$F$29,MATCH($C348,'Section Master'!$A$5:$A$29,0)))),0))</f>
        <v/>
      </c>
      <c r="M348" s="26" t="str">
        <f aca="false">IF(A348="","",IF(MONTH(A348)&gt;=4,YEAR(A348),YEAR(A348)-1))</f>
        <v/>
      </c>
      <c r="N348" s="21" t="str">
        <f aca="false">IF(A348="","","Q"&amp;CHOOSE(MONTH(A348),4,4,4,1,1,1,2,2,2,3,3,3))</f>
        <v/>
      </c>
      <c r="O348" s="27" t="str">
        <f aca="false">IF(OR($B348="",$C348="",$E348=""),"",SUMIFS($E$6:E348,$B$6:B348,B348,$C$6:C348,C348,$M$6:M348,M348))</f>
        <v/>
      </c>
      <c r="P348" s="27" t="str">
        <f aca="false">IF(OR($B348="",$C348="",$E348=""),"",SUMIFS($Q$6:Q347,$B$6:B347,B348,$C$6:C347,C348,$M$6:M347,M348))</f>
        <v/>
      </c>
      <c r="Q348" s="27" t="str">
        <f aca="false">IF(OR($B348="",$C348="",$E348=""),"",IFERROR(CHOOSE(MATCH(INDEX('Section Master'!$H$5:$H$29,MATCH($C348,'Section Master'!$A$5:$A$29,0)),{"Single+Aggregate","Aggregate","Per payment","Excess over","None"},0),IF(O348&gt;INDEX('Section Master'!$J$5:$J$29,MATCH($C348,'Section Master'!$A$5:$A$29,0)),O348-P348,IF(E348&gt;INDEX('Section Master'!$I$5:$I$29,MATCH($C348,'Section Master'!$A$5:$A$29,0)),E348,0)),IF(O348&gt;INDEX('Section Master'!$J$5:$J$29,MATCH($C348,'Section Master'!$A$5:$A$29,0)),O348-P348,0),IF(E348&gt;INDEX('Section Master'!$I$5:$I$29,MATCH($C348,'Section Master'!$A$5:$A$29,0)),E348,0),MAX(0,O348-INDEX('Section Master'!$J$5:$J$29,MATCH($C348,'Section Master'!$A$5:$A$29,0)))-P348,E348),0))</f>
        <v/>
      </c>
      <c r="R348" s="28" t="str">
        <f aca="false">IF(Q348="","",ROUND(Q348*L348,0))</f>
        <v/>
      </c>
      <c r="T348" s="29" t="str">
        <f aca="false">IF(A348="","",IF(MONTH(A348)=3,DATE(YEAR(A348),4,30),DATE(YEAR(A348),MONTH(A348)+1,7)))</f>
        <v/>
      </c>
      <c r="U348" s="26" t="str">
        <f aca="false">IF(OR(R348="",F348=""),"",IF(R348=0,0,IF(F348&gt;T348,(YEAR(F348)-YEAR(A348))*12+MONTH(F348)-MONTH(A348)+1,0)))</f>
        <v/>
      </c>
      <c r="V348" s="30" t="str">
        <f aca="false">IF(U348="","",ROUND(R348*Summary!$C$7*U348,0))</f>
        <v/>
      </c>
      <c r="W348" s="21" t="str">
        <f aca="false">IF(OR($B348="",$C348="",$E348=""),"",IF(R348=0,"No TDS yet",IF(F348="",IF(Summary!$C$6&gt;T348,"Overdue","Pending"),IF(F348&gt;T348,"Deposited late","Deposited"))))</f>
        <v/>
      </c>
      <c r="X348" s="31" t="str">
        <f aca="false">IF(B348="","",IF(OR(ISNA(MATCH($B348,Deductees!$A$5:$A$304,0)),ISNA(MATCH($C348,'Section Master'!$A$5:$A$29,0)),E348=""),1,0))</f>
        <v/>
      </c>
    </row>
    <row r="349" customFormat="false" ht="15" hidden="false" customHeight="true" outlineLevel="0" collapsed="false">
      <c r="A349" s="32"/>
      <c r="B349" s="17"/>
      <c r="C349" s="17"/>
      <c r="D349" s="17"/>
      <c r="E349" s="33"/>
      <c r="F349" s="32"/>
      <c r="G349" s="17"/>
      <c r="H349" s="24" t="str">
        <f aca="false">IF($B349="","",IFERROR(INDEX(Deductees!$B$5:$B$304,MATCH($B349,Deductees!$A$5:$A$304,0))&amp;"",""))</f>
        <v/>
      </c>
      <c r="I349" s="24" t="str">
        <f aca="false">IF($B349="","",IFERROR(INDEX(Deductees!$C$5:$C$304,MATCH($B349,Deductees!$A$5:$A$304,0)),"Not in master"))</f>
        <v/>
      </c>
      <c r="J349" s="24" t="str">
        <f aca="false">IF($B349="","",IFERROR(INDEX(Deductees!$D$5:$D$304,MATCH($B349,Deductees!$A$5:$A$304,0)),"-"))</f>
        <v/>
      </c>
      <c r="K349" s="24" t="str">
        <f aca="false">IF($C349="","",IFERROR(INDEX('Section Master'!$C$5:$C$29,MATCH($C349,'Section Master'!$A$5:$A$29,0))&amp;" / "&amp;INDEX('Section Master'!$D$5:$D$29,MATCH($C349,'Section Master'!$A$5:$A$29,0)),"Code not found"))</f>
        <v/>
      </c>
      <c r="L349" s="25" t="str">
        <f aca="false">IF(OR($B349="",$C349="",$E349=""),"",IFERROR(IF(I349&lt;&gt;"Valid",MAX(INDEX('Section Master'!$F$5:$F$29,MATCH($C349,'Section Master'!$A$5:$A$29,0)),INDEX('Section Master'!$G$5:$G$29,MATCH($C349,'Section Master'!$A$5:$A$29,0))),IF(J349="Individual/HUF",INDEX('Section Master'!$E$5:$E$29,MATCH($C349,'Section Master'!$A$5:$A$29,0)),INDEX('Section Master'!$F$5:$F$29,MATCH($C349,'Section Master'!$A$5:$A$29,0)))),0))</f>
        <v/>
      </c>
      <c r="M349" s="26" t="str">
        <f aca="false">IF(A349="","",IF(MONTH(A349)&gt;=4,YEAR(A349),YEAR(A349)-1))</f>
        <v/>
      </c>
      <c r="N349" s="21" t="str">
        <f aca="false">IF(A349="","","Q"&amp;CHOOSE(MONTH(A349),4,4,4,1,1,1,2,2,2,3,3,3))</f>
        <v/>
      </c>
      <c r="O349" s="27" t="str">
        <f aca="false">IF(OR($B349="",$C349="",$E349=""),"",SUMIFS($E$6:E349,$B$6:B349,B349,$C$6:C349,C349,$M$6:M349,M349))</f>
        <v/>
      </c>
      <c r="P349" s="27" t="str">
        <f aca="false">IF(OR($B349="",$C349="",$E349=""),"",SUMIFS($Q$6:Q348,$B$6:B348,B349,$C$6:C348,C349,$M$6:M348,M349))</f>
        <v/>
      </c>
      <c r="Q349" s="27" t="str">
        <f aca="false">IF(OR($B349="",$C349="",$E349=""),"",IFERROR(CHOOSE(MATCH(INDEX('Section Master'!$H$5:$H$29,MATCH($C349,'Section Master'!$A$5:$A$29,0)),{"Single+Aggregate","Aggregate","Per payment","Excess over","None"},0),IF(O349&gt;INDEX('Section Master'!$J$5:$J$29,MATCH($C349,'Section Master'!$A$5:$A$29,0)),O349-P349,IF(E349&gt;INDEX('Section Master'!$I$5:$I$29,MATCH($C349,'Section Master'!$A$5:$A$29,0)),E349,0)),IF(O349&gt;INDEX('Section Master'!$J$5:$J$29,MATCH($C349,'Section Master'!$A$5:$A$29,0)),O349-P349,0),IF(E349&gt;INDEX('Section Master'!$I$5:$I$29,MATCH($C349,'Section Master'!$A$5:$A$29,0)),E349,0),MAX(0,O349-INDEX('Section Master'!$J$5:$J$29,MATCH($C349,'Section Master'!$A$5:$A$29,0)))-P349,E349),0))</f>
        <v/>
      </c>
      <c r="R349" s="28" t="str">
        <f aca="false">IF(Q349="","",ROUND(Q349*L349,0))</f>
        <v/>
      </c>
      <c r="T349" s="29" t="str">
        <f aca="false">IF(A349="","",IF(MONTH(A349)=3,DATE(YEAR(A349),4,30),DATE(YEAR(A349),MONTH(A349)+1,7)))</f>
        <v/>
      </c>
      <c r="U349" s="26" t="str">
        <f aca="false">IF(OR(R349="",F349=""),"",IF(R349=0,0,IF(F349&gt;T349,(YEAR(F349)-YEAR(A349))*12+MONTH(F349)-MONTH(A349)+1,0)))</f>
        <v/>
      </c>
      <c r="V349" s="30" t="str">
        <f aca="false">IF(U349="","",ROUND(R349*Summary!$C$7*U349,0))</f>
        <v/>
      </c>
      <c r="W349" s="21" t="str">
        <f aca="false">IF(OR($B349="",$C349="",$E349=""),"",IF(R349=0,"No TDS yet",IF(F349="",IF(Summary!$C$6&gt;T349,"Overdue","Pending"),IF(F349&gt;T349,"Deposited late","Deposited"))))</f>
        <v/>
      </c>
      <c r="X349" s="31" t="str">
        <f aca="false">IF(B349="","",IF(OR(ISNA(MATCH($B349,Deductees!$A$5:$A$304,0)),ISNA(MATCH($C349,'Section Master'!$A$5:$A$29,0)),E349=""),1,0))</f>
        <v/>
      </c>
    </row>
    <row r="350" customFormat="false" ht="15" hidden="false" customHeight="true" outlineLevel="0" collapsed="false">
      <c r="A350" s="32"/>
      <c r="B350" s="17"/>
      <c r="C350" s="17"/>
      <c r="D350" s="17"/>
      <c r="E350" s="33"/>
      <c r="F350" s="32"/>
      <c r="G350" s="17"/>
      <c r="H350" s="24" t="str">
        <f aca="false">IF($B350="","",IFERROR(INDEX(Deductees!$B$5:$B$304,MATCH($B350,Deductees!$A$5:$A$304,0))&amp;"",""))</f>
        <v/>
      </c>
      <c r="I350" s="24" t="str">
        <f aca="false">IF($B350="","",IFERROR(INDEX(Deductees!$C$5:$C$304,MATCH($B350,Deductees!$A$5:$A$304,0)),"Not in master"))</f>
        <v/>
      </c>
      <c r="J350" s="24" t="str">
        <f aca="false">IF($B350="","",IFERROR(INDEX(Deductees!$D$5:$D$304,MATCH($B350,Deductees!$A$5:$A$304,0)),"-"))</f>
        <v/>
      </c>
      <c r="K350" s="24" t="str">
        <f aca="false">IF($C350="","",IFERROR(INDEX('Section Master'!$C$5:$C$29,MATCH($C350,'Section Master'!$A$5:$A$29,0))&amp;" / "&amp;INDEX('Section Master'!$D$5:$D$29,MATCH($C350,'Section Master'!$A$5:$A$29,0)),"Code not found"))</f>
        <v/>
      </c>
      <c r="L350" s="25" t="str">
        <f aca="false">IF(OR($B350="",$C350="",$E350=""),"",IFERROR(IF(I350&lt;&gt;"Valid",MAX(INDEX('Section Master'!$F$5:$F$29,MATCH($C350,'Section Master'!$A$5:$A$29,0)),INDEX('Section Master'!$G$5:$G$29,MATCH($C350,'Section Master'!$A$5:$A$29,0))),IF(J350="Individual/HUF",INDEX('Section Master'!$E$5:$E$29,MATCH($C350,'Section Master'!$A$5:$A$29,0)),INDEX('Section Master'!$F$5:$F$29,MATCH($C350,'Section Master'!$A$5:$A$29,0)))),0))</f>
        <v/>
      </c>
      <c r="M350" s="26" t="str">
        <f aca="false">IF(A350="","",IF(MONTH(A350)&gt;=4,YEAR(A350),YEAR(A350)-1))</f>
        <v/>
      </c>
      <c r="N350" s="21" t="str">
        <f aca="false">IF(A350="","","Q"&amp;CHOOSE(MONTH(A350),4,4,4,1,1,1,2,2,2,3,3,3))</f>
        <v/>
      </c>
      <c r="O350" s="27" t="str">
        <f aca="false">IF(OR($B350="",$C350="",$E350=""),"",SUMIFS($E$6:E350,$B$6:B350,B350,$C$6:C350,C350,$M$6:M350,M350))</f>
        <v/>
      </c>
      <c r="P350" s="27" t="str">
        <f aca="false">IF(OR($B350="",$C350="",$E350=""),"",SUMIFS($Q$6:Q349,$B$6:B349,B350,$C$6:C349,C350,$M$6:M349,M350))</f>
        <v/>
      </c>
      <c r="Q350" s="27" t="str">
        <f aca="false">IF(OR($B350="",$C350="",$E350=""),"",IFERROR(CHOOSE(MATCH(INDEX('Section Master'!$H$5:$H$29,MATCH($C350,'Section Master'!$A$5:$A$29,0)),{"Single+Aggregate","Aggregate","Per payment","Excess over","None"},0),IF(O350&gt;INDEX('Section Master'!$J$5:$J$29,MATCH($C350,'Section Master'!$A$5:$A$29,0)),O350-P350,IF(E350&gt;INDEX('Section Master'!$I$5:$I$29,MATCH($C350,'Section Master'!$A$5:$A$29,0)),E350,0)),IF(O350&gt;INDEX('Section Master'!$J$5:$J$29,MATCH($C350,'Section Master'!$A$5:$A$29,0)),O350-P350,0),IF(E350&gt;INDEX('Section Master'!$I$5:$I$29,MATCH($C350,'Section Master'!$A$5:$A$29,0)),E350,0),MAX(0,O350-INDEX('Section Master'!$J$5:$J$29,MATCH($C350,'Section Master'!$A$5:$A$29,0)))-P350,E350),0))</f>
        <v/>
      </c>
      <c r="R350" s="28" t="str">
        <f aca="false">IF(Q350="","",ROUND(Q350*L350,0))</f>
        <v/>
      </c>
      <c r="T350" s="29" t="str">
        <f aca="false">IF(A350="","",IF(MONTH(A350)=3,DATE(YEAR(A350),4,30),DATE(YEAR(A350),MONTH(A350)+1,7)))</f>
        <v/>
      </c>
      <c r="U350" s="26" t="str">
        <f aca="false">IF(OR(R350="",F350=""),"",IF(R350=0,0,IF(F350&gt;T350,(YEAR(F350)-YEAR(A350))*12+MONTH(F350)-MONTH(A350)+1,0)))</f>
        <v/>
      </c>
      <c r="V350" s="30" t="str">
        <f aca="false">IF(U350="","",ROUND(R350*Summary!$C$7*U350,0))</f>
        <v/>
      </c>
      <c r="W350" s="21" t="str">
        <f aca="false">IF(OR($B350="",$C350="",$E350=""),"",IF(R350=0,"No TDS yet",IF(F350="",IF(Summary!$C$6&gt;T350,"Overdue","Pending"),IF(F350&gt;T350,"Deposited late","Deposited"))))</f>
        <v/>
      </c>
      <c r="X350" s="31" t="str">
        <f aca="false">IF(B350="","",IF(OR(ISNA(MATCH($B350,Deductees!$A$5:$A$304,0)),ISNA(MATCH($C350,'Section Master'!$A$5:$A$29,0)),E350=""),1,0))</f>
        <v/>
      </c>
    </row>
    <row r="351" customFormat="false" ht="15" hidden="false" customHeight="true" outlineLevel="0" collapsed="false">
      <c r="A351" s="32"/>
      <c r="B351" s="17"/>
      <c r="C351" s="17"/>
      <c r="D351" s="17"/>
      <c r="E351" s="33"/>
      <c r="F351" s="32"/>
      <c r="G351" s="17"/>
      <c r="H351" s="24" t="str">
        <f aca="false">IF($B351="","",IFERROR(INDEX(Deductees!$B$5:$B$304,MATCH($B351,Deductees!$A$5:$A$304,0))&amp;"",""))</f>
        <v/>
      </c>
      <c r="I351" s="24" t="str">
        <f aca="false">IF($B351="","",IFERROR(INDEX(Deductees!$C$5:$C$304,MATCH($B351,Deductees!$A$5:$A$304,0)),"Not in master"))</f>
        <v/>
      </c>
      <c r="J351" s="24" t="str">
        <f aca="false">IF($B351="","",IFERROR(INDEX(Deductees!$D$5:$D$304,MATCH($B351,Deductees!$A$5:$A$304,0)),"-"))</f>
        <v/>
      </c>
      <c r="K351" s="24" t="str">
        <f aca="false">IF($C351="","",IFERROR(INDEX('Section Master'!$C$5:$C$29,MATCH($C351,'Section Master'!$A$5:$A$29,0))&amp;" / "&amp;INDEX('Section Master'!$D$5:$D$29,MATCH($C351,'Section Master'!$A$5:$A$29,0)),"Code not found"))</f>
        <v/>
      </c>
      <c r="L351" s="25" t="str">
        <f aca="false">IF(OR($B351="",$C351="",$E351=""),"",IFERROR(IF(I351&lt;&gt;"Valid",MAX(INDEX('Section Master'!$F$5:$F$29,MATCH($C351,'Section Master'!$A$5:$A$29,0)),INDEX('Section Master'!$G$5:$G$29,MATCH($C351,'Section Master'!$A$5:$A$29,0))),IF(J351="Individual/HUF",INDEX('Section Master'!$E$5:$E$29,MATCH($C351,'Section Master'!$A$5:$A$29,0)),INDEX('Section Master'!$F$5:$F$29,MATCH($C351,'Section Master'!$A$5:$A$29,0)))),0))</f>
        <v/>
      </c>
      <c r="M351" s="26" t="str">
        <f aca="false">IF(A351="","",IF(MONTH(A351)&gt;=4,YEAR(A351),YEAR(A351)-1))</f>
        <v/>
      </c>
      <c r="N351" s="21" t="str">
        <f aca="false">IF(A351="","","Q"&amp;CHOOSE(MONTH(A351),4,4,4,1,1,1,2,2,2,3,3,3))</f>
        <v/>
      </c>
      <c r="O351" s="27" t="str">
        <f aca="false">IF(OR($B351="",$C351="",$E351=""),"",SUMIFS($E$6:E351,$B$6:B351,B351,$C$6:C351,C351,$M$6:M351,M351))</f>
        <v/>
      </c>
      <c r="P351" s="27" t="str">
        <f aca="false">IF(OR($B351="",$C351="",$E351=""),"",SUMIFS($Q$6:Q350,$B$6:B350,B351,$C$6:C350,C351,$M$6:M350,M351))</f>
        <v/>
      </c>
      <c r="Q351" s="27" t="str">
        <f aca="false">IF(OR($B351="",$C351="",$E351=""),"",IFERROR(CHOOSE(MATCH(INDEX('Section Master'!$H$5:$H$29,MATCH($C351,'Section Master'!$A$5:$A$29,0)),{"Single+Aggregate","Aggregate","Per payment","Excess over","None"},0),IF(O351&gt;INDEX('Section Master'!$J$5:$J$29,MATCH($C351,'Section Master'!$A$5:$A$29,0)),O351-P351,IF(E351&gt;INDEX('Section Master'!$I$5:$I$29,MATCH($C351,'Section Master'!$A$5:$A$29,0)),E351,0)),IF(O351&gt;INDEX('Section Master'!$J$5:$J$29,MATCH($C351,'Section Master'!$A$5:$A$29,0)),O351-P351,0),IF(E351&gt;INDEX('Section Master'!$I$5:$I$29,MATCH($C351,'Section Master'!$A$5:$A$29,0)),E351,0),MAX(0,O351-INDEX('Section Master'!$J$5:$J$29,MATCH($C351,'Section Master'!$A$5:$A$29,0)))-P351,E351),0))</f>
        <v/>
      </c>
      <c r="R351" s="28" t="str">
        <f aca="false">IF(Q351="","",ROUND(Q351*L351,0))</f>
        <v/>
      </c>
      <c r="T351" s="29" t="str">
        <f aca="false">IF(A351="","",IF(MONTH(A351)=3,DATE(YEAR(A351),4,30),DATE(YEAR(A351),MONTH(A351)+1,7)))</f>
        <v/>
      </c>
      <c r="U351" s="26" t="str">
        <f aca="false">IF(OR(R351="",F351=""),"",IF(R351=0,0,IF(F351&gt;T351,(YEAR(F351)-YEAR(A351))*12+MONTH(F351)-MONTH(A351)+1,0)))</f>
        <v/>
      </c>
      <c r="V351" s="30" t="str">
        <f aca="false">IF(U351="","",ROUND(R351*Summary!$C$7*U351,0))</f>
        <v/>
      </c>
      <c r="W351" s="21" t="str">
        <f aca="false">IF(OR($B351="",$C351="",$E351=""),"",IF(R351=0,"No TDS yet",IF(F351="",IF(Summary!$C$6&gt;T351,"Overdue","Pending"),IF(F351&gt;T351,"Deposited late","Deposited"))))</f>
        <v/>
      </c>
      <c r="X351" s="31" t="str">
        <f aca="false">IF(B351="","",IF(OR(ISNA(MATCH($B351,Deductees!$A$5:$A$304,0)),ISNA(MATCH($C351,'Section Master'!$A$5:$A$29,0)),E351=""),1,0))</f>
        <v/>
      </c>
    </row>
    <row r="352" customFormat="false" ht="15" hidden="false" customHeight="true" outlineLevel="0" collapsed="false">
      <c r="A352" s="32"/>
      <c r="B352" s="17"/>
      <c r="C352" s="17"/>
      <c r="D352" s="17"/>
      <c r="E352" s="33"/>
      <c r="F352" s="32"/>
      <c r="G352" s="17"/>
      <c r="H352" s="24" t="str">
        <f aca="false">IF($B352="","",IFERROR(INDEX(Deductees!$B$5:$B$304,MATCH($B352,Deductees!$A$5:$A$304,0))&amp;"",""))</f>
        <v/>
      </c>
      <c r="I352" s="24" t="str">
        <f aca="false">IF($B352="","",IFERROR(INDEX(Deductees!$C$5:$C$304,MATCH($B352,Deductees!$A$5:$A$304,0)),"Not in master"))</f>
        <v/>
      </c>
      <c r="J352" s="24" t="str">
        <f aca="false">IF($B352="","",IFERROR(INDEX(Deductees!$D$5:$D$304,MATCH($B352,Deductees!$A$5:$A$304,0)),"-"))</f>
        <v/>
      </c>
      <c r="K352" s="24" t="str">
        <f aca="false">IF($C352="","",IFERROR(INDEX('Section Master'!$C$5:$C$29,MATCH($C352,'Section Master'!$A$5:$A$29,0))&amp;" / "&amp;INDEX('Section Master'!$D$5:$D$29,MATCH($C352,'Section Master'!$A$5:$A$29,0)),"Code not found"))</f>
        <v/>
      </c>
      <c r="L352" s="25" t="str">
        <f aca="false">IF(OR($B352="",$C352="",$E352=""),"",IFERROR(IF(I352&lt;&gt;"Valid",MAX(INDEX('Section Master'!$F$5:$F$29,MATCH($C352,'Section Master'!$A$5:$A$29,0)),INDEX('Section Master'!$G$5:$G$29,MATCH($C352,'Section Master'!$A$5:$A$29,0))),IF(J352="Individual/HUF",INDEX('Section Master'!$E$5:$E$29,MATCH($C352,'Section Master'!$A$5:$A$29,0)),INDEX('Section Master'!$F$5:$F$29,MATCH($C352,'Section Master'!$A$5:$A$29,0)))),0))</f>
        <v/>
      </c>
      <c r="M352" s="26" t="str">
        <f aca="false">IF(A352="","",IF(MONTH(A352)&gt;=4,YEAR(A352),YEAR(A352)-1))</f>
        <v/>
      </c>
      <c r="N352" s="21" t="str">
        <f aca="false">IF(A352="","","Q"&amp;CHOOSE(MONTH(A352),4,4,4,1,1,1,2,2,2,3,3,3))</f>
        <v/>
      </c>
      <c r="O352" s="27" t="str">
        <f aca="false">IF(OR($B352="",$C352="",$E352=""),"",SUMIFS($E$6:E352,$B$6:B352,B352,$C$6:C352,C352,$M$6:M352,M352))</f>
        <v/>
      </c>
      <c r="P352" s="27" t="str">
        <f aca="false">IF(OR($B352="",$C352="",$E352=""),"",SUMIFS($Q$6:Q351,$B$6:B351,B352,$C$6:C351,C352,$M$6:M351,M352))</f>
        <v/>
      </c>
      <c r="Q352" s="27" t="str">
        <f aca="false">IF(OR($B352="",$C352="",$E352=""),"",IFERROR(CHOOSE(MATCH(INDEX('Section Master'!$H$5:$H$29,MATCH($C352,'Section Master'!$A$5:$A$29,0)),{"Single+Aggregate","Aggregate","Per payment","Excess over","None"},0),IF(O352&gt;INDEX('Section Master'!$J$5:$J$29,MATCH($C352,'Section Master'!$A$5:$A$29,0)),O352-P352,IF(E352&gt;INDEX('Section Master'!$I$5:$I$29,MATCH($C352,'Section Master'!$A$5:$A$29,0)),E352,0)),IF(O352&gt;INDEX('Section Master'!$J$5:$J$29,MATCH($C352,'Section Master'!$A$5:$A$29,0)),O352-P352,0),IF(E352&gt;INDEX('Section Master'!$I$5:$I$29,MATCH($C352,'Section Master'!$A$5:$A$29,0)),E352,0),MAX(0,O352-INDEX('Section Master'!$J$5:$J$29,MATCH($C352,'Section Master'!$A$5:$A$29,0)))-P352,E352),0))</f>
        <v/>
      </c>
      <c r="R352" s="28" t="str">
        <f aca="false">IF(Q352="","",ROUND(Q352*L352,0))</f>
        <v/>
      </c>
      <c r="T352" s="29" t="str">
        <f aca="false">IF(A352="","",IF(MONTH(A352)=3,DATE(YEAR(A352),4,30),DATE(YEAR(A352),MONTH(A352)+1,7)))</f>
        <v/>
      </c>
      <c r="U352" s="26" t="str">
        <f aca="false">IF(OR(R352="",F352=""),"",IF(R352=0,0,IF(F352&gt;T352,(YEAR(F352)-YEAR(A352))*12+MONTH(F352)-MONTH(A352)+1,0)))</f>
        <v/>
      </c>
      <c r="V352" s="30" t="str">
        <f aca="false">IF(U352="","",ROUND(R352*Summary!$C$7*U352,0))</f>
        <v/>
      </c>
      <c r="W352" s="21" t="str">
        <f aca="false">IF(OR($B352="",$C352="",$E352=""),"",IF(R352=0,"No TDS yet",IF(F352="",IF(Summary!$C$6&gt;T352,"Overdue","Pending"),IF(F352&gt;T352,"Deposited late","Deposited"))))</f>
        <v/>
      </c>
      <c r="X352" s="31" t="str">
        <f aca="false">IF(B352="","",IF(OR(ISNA(MATCH($B352,Deductees!$A$5:$A$304,0)),ISNA(MATCH($C352,'Section Master'!$A$5:$A$29,0)),E352=""),1,0))</f>
        <v/>
      </c>
    </row>
    <row r="353" customFormat="false" ht="15" hidden="false" customHeight="true" outlineLevel="0" collapsed="false">
      <c r="A353" s="32"/>
      <c r="B353" s="17"/>
      <c r="C353" s="17"/>
      <c r="D353" s="17"/>
      <c r="E353" s="33"/>
      <c r="F353" s="32"/>
      <c r="G353" s="17"/>
      <c r="H353" s="24" t="str">
        <f aca="false">IF($B353="","",IFERROR(INDEX(Deductees!$B$5:$B$304,MATCH($B353,Deductees!$A$5:$A$304,0))&amp;"",""))</f>
        <v/>
      </c>
      <c r="I353" s="24" t="str">
        <f aca="false">IF($B353="","",IFERROR(INDEX(Deductees!$C$5:$C$304,MATCH($B353,Deductees!$A$5:$A$304,0)),"Not in master"))</f>
        <v/>
      </c>
      <c r="J353" s="24" t="str">
        <f aca="false">IF($B353="","",IFERROR(INDEX(Deductees!$D$5:$D$304,MATCH($B353,Deductees!$A$5:$A$304,0)),"-"))</f>
        <v/>
      </c>
      <c r="K353" s="24" t="str">
        <f aca="false">IF($C353="","",IFERROR(INDEX('Section Master'!$C$5:$C$29,MATCH($C353,'Section Master'!$A$5:$A$29,0))&amp;" / "&amp;INDEX('Section Master'!$D$5:$D$29,MATCH($C353,'Section Master'!$A$5:$A$29,0)),"Code not found"))</f>
        <v/>
      </c>
      <c r="L353" s="25" t="str">
        <f aca="false">IF(OR($B353="",$C353="",$E353=""),"",IFERROR(IF(I353&lt;&gt;"Valid",MAX(INDEX('Section Master'!$F$5:$F$29,MATCH($C353,'Section Master'!$A$5:$A$29,0)),INDEX('Section Master'!$G$5:$G$29,MATCH($C353,'Section Master'!$A$5:$A$29,0))),IF(J353="Individual/HUF",INDEX('Section Master'!$E$5:$E$29,MATCH($C353,'Section Master'!$A$5:$A$29,0)),INDEX('Section Master'!$F$5:$F$29,MATCH($C353,'Section Master'!$A$5:$A$29,0)))),0))</f>
        <v/>
      </c>
      <c r="M353" s="26" t="str">
        <f aca="false">IF(A353="","",IF(MONTH(A353)&gt;=4,YEAR(A353),YEAR(A353)-1))</f>
        <v/>
      </c>
      <c r="N353" s="21" t="str">
        <f aca="false">IF(A353="","","Q"&amp;CHOOSE(MONTH(A353),4,4,4,1,1,1,2,2,2,3,3,3))</f>
        <v/>
      </c>
      <c r="O353" s="27" t="str">
        <f aca="false">IF(OR($B353="",$C353="",$E353=""),"",SUMIFS($E$6:E353,$B$6:B353,B353,$C$6:C353,C353,$M$6:M353,M353))</f>
        <v/>
      </c>
      <c r="P353" s="27" t="str">
        <f aca="false">IF(OR($B353="",$C353="",$E353=""),"",SUMIFS($Q$6:Q352,$B$6:B352,B353,$C$6:C352,C353,$M$6:M352,M353))</f>
        <v/>
      </c>
      <c r="Q353" s="27" t="str">
        <f aca="false">IF(OR($B353="",$C353="",$E353=""),"",IFERROR(CHOOSE(MATCH(INDEX('Section Master'!$H$5:$H$29,MATCH($C353,'Section Master'!$A$5:$A$29,0)),{"Single+Aggregate","Aggregate","Per payment","Excess over","None"},0),IF(O353&gt;INDEX('Section Master'!$J$5:$J$29,MATCH($C353,'Section Master'!$A$5:$A$29,0)),O353-P353,IF(E353&gt;INDEX('Section Master'!$I$5:$I$29,MATCH($C353,'Section Master'!$A$5:$A$29,0)),E353,0)),IF(O353&gt;INDEX('Section Master'!$J$5:$J$29,MATCH($C353,'Section Master'!$A$5:$A$29,0)),O353-P353,0),IF(E353&gt;INDEX('Section Master'!$I$5:$I$29,MATCH($C353,'Section Master'!$A$5:$A$29,0)),E353,0),MAX(0,O353-INDEX('Section Master'!$J$5:$J$29,MATCH($C353,'Section Master'!$A$5:$A$29,0)))-P353,E353),0))</f>
        <v/>
      </c>
      <c r="R353" s="28" t="str">
        <f aca="false">IF(Q353="","",ROUND(Q353*L353,0))</f>
        <v/>
      </c>
      <c r="T353" s="29" t="str">
        <f aca="false">IF(A353="","",IF(MONTH(A353)=3,DATE(YEAR(A353),4,30),DATE(YEAR(A353),MONTH(A353)+1,7)))</f>
        <v/>
      </c>
      <c r="U353" s="26" t="str">
        <f aca="false">IF(OR(R353="",F353=""),"",IF(R353=0,0,IF(F353&gt;T353,(YEAR(F353)-YEAR(A353))*12+MONTH(F353)-MONTH(A353)+1,0)))</f>
        <v/>
      </c>
      <c r="V353" s="30" t="str">
        <f aca="false">IF(U353="","",ROUND(R353*Summary!$C$7*U353,0))</f>
        <v/>
      </c>
      <c r="W353" s="21" t="str">
        <f aca="false">IF(OR($B353="",$C353="",$E353=""),"",IF(R353=0,"No TDS yet",IF(F353="",IF(Summary!$C$6&gt;T353,"Overdue","Pending"),IF(F353&gt;T353,"Deposited late","Deposited"))))</f>
        <v/>
      </c>
      <c r="X353" s="31" t="str">
        <f aca="false">IF(B353="","",IF(OR(ISNA(MATCH($B353,Deductees!$A$5:$A$304,0)),ISNA(MATCH($C353,'Section Master'!$A$5:$A$29,0)),E353=""),1,0))</f>
        <v/>
      </c>
    </row>
    <row r="354" customFormat="false" ht="15" hidden="false" customHeight="true" outlineLevel="0" collapsed="false">
      <c r="A354" s="32"/>
      <c r="B354" s="17"/>
      <c r="C354" s="17"/>
      <c r="D354" s="17"/>
      <c r="E354" s="33"/>
      <c r="F354" s="32"/>
      <c r="G354" s="17"/>
      <c r="H354" s="24" t="str">
        <f aca="false">IF($B354="","",IFERROR(INDEX(Deductees!$B$5:$B$304,MATCH($B354,Deductees!$A$5:$A$304,0))&amp;"",""))</f>
        <v/>
      </c>
      <c r="I354" s="24" t="str">
        <f aca="false">IF($B354="","",IFERROR(INDEX(Deductees!$C$5:$C$304,MATCH($B354,Deductees!$A$5:$A$304,0)),"Not in master"))</f>
        <v/>
      </c>
      <c r="J354" s="24" t="str">
        <f aca="false">IF($B354="","",IFERROR(INDEX(Deductees!$D$5:$D$304,MATCH($B354,Deductees!$A$5:$A$304,0)),"-"))</f>
        <v/>
      </c>
      <c r="K354" s="24" t="str">
        <f aca="false">IF($C354="","",IFERROR(INDEX('Section Master'!$C$5:$C$29,MATCH($C354,'Section Master'!$A$5:$A$29,0))&amp;" / "&amp;INDEX('Section Master'!$D$5:$D$29,MATCH($C354,'Section Master'!$A$5:$A$29,0)),"Code not found"))</f>
        <v/>
      </c>
      <c r="L354" s="25" t="str">
        <f aca="false">IF(OR($B354="",$C354="",$E354=""),"",IFERROR(IF(I354&lt;&gt;"Valid",MAX(INDEX('Section Master'!$F$5:$F$29,MATCH($C354,'Section Master'!$A$5:$A$29,0)),INDEX('Section Master'!$G$5:$G$29,MATCH($C354,'Section Master'!$A$5:$A$29,0))),IF(J354="Individual/HUF",INDEX('Section Master'!$E$5:$E$29,MATCH($C354,'Section Master'!$A$5:$A$29,0)),INDEX('Section Master'!$F$5:$F$29,MATCH($C354,'Section Master'!$A$5:$A$29,0)))),0))</f>
        <v/>
      </c>
      <c r="M354" s="26" t="str">
        <f aca="false">IF(A354="","",IF(MONTH(A354)&gt;=4,YEAR(A354),YEAR(A354)-1))</f>
        <v/>
      </c>
      <c r="N354" s="21" t="str">
        <f aca="false">IF(A354="","","Q"&amp;CHOOSE(MONTH(A354),4,4,4,1,1,1,2,2,2,3,3,3))</f>
        <v/>
      </c>
      <c r="O354" s="27" t="str">
        <f aca="false">IF(OR($B354="",$C354="",$E354=""),"",SUMIFS($E$6:E354,$B$6:B354,B354,$C$6:C354,C354,$M$6:M354,M354))</f>
        <v/>
      </c>
      <c r="P354" s="27" t="str">
        <f aca="false">IF(OR($B354="",$C354="",$E354=""),"",SUMIFS($Q$6:Q353,$B$6:B353,B354,$C$6:C353,C354,$M$6:M353,M354))</f>
        <v/>
      </c>
      <c r="Q354" s="27" t="str">
        <f aca="false">IF(OR($B354="",$C354="",$E354=""),"",IFERROR(CHOOSE(MATCH(INDEX('Section Master'!$H$5:$H$29,MATCH($C354,'Section Master'!$A$5:$A$29,0)),{"Single+Aggregate","Aggregate","Per payment","Excess over","None"},0),IF(O354&gt;INDEX('Section Master'!$J$5:$J$29,MATCH($C354,'Section Master'!$A$5:$A$29,0)),O354-P354,IF(E354&gt;INDEX('Section Master'!$I$5:$I$29,MATCH($C354,'Section Master'!$A$5:$A$29,0)),E354,0)),IF(O354&gt;INDEX('Section Master'!$J$5:$J$29,MATCH($C354,'Section Master'!$A$5:$A$29,0)),O354-P354,0),IF(E354&gt;INDEX('Section Master'!$I$5:$I$29,MATCH($C354,'Section Master'!$A$5:$A$29,0)),E354,0),MAX(0,O354-INDEX('Section Master'!$J$5:$J$29,MATCH($C354,'Section Master'!$A$5:$A$29,0)))-P354,E354),0))</f>
        <v/>
      </c>
      <c r="R354" s="28" t="str">
        <f aca="false">IF(Q354="","",ROUND(Q354*L354,0))</f>
        <v/>
      </c>
      <c r="T354" s="29" t="str">
        <f aca="false">IF(A354="","",IF(MONTH(A354)=3,DATE(YEAR(A354),4,30),DATE(YEAR(A354),MONTH(A354)+1,7)))</f>
        <v/>
      </c>
      <c r="U354" s="26" t="str">
        <f aca="false">IF(OR(R354="",F354=""),"",IF(R354=0,0,IF(F354&gt;T354,(YEAR(F354)-YEAR(A354))*12+MONTH(F354)-MONTH(A354)+1,0)))</f>
        <v/>
      </c>
      <c r="V354" s="30" t="str">
        <f aca="false">IF(U354="","",ROUND(R354*Summary!$C$7*U354,0))</f>
        <v/>
      </c>
      <c r="W354" s="21" t="str">
        <f aca="false">IF(OR($B354="",$C354="",$E354=""),"",IF(R354=0,"No TDS yet",IF(F354="",IF(Summary!$C$6&gt;T354,"Overdue","Pending"),IF(F354&gt;T354,"Deposited late","Deposited"))))</f>
        <v/>
      </c>
      <c r="X354" s="31" t="str">
        <f aca="false">IF(B354="","",IF(OR(ISNA(MATCH($B354,Deductees!$A$5:$A$304,0)),ISNA(MATCH($C354,'Section Master'!$A$5:$A$29,0)),E354=""),1,0))</f>
        <v/>
      </c>
    </row>
    <row r="355" customFormat="false" ht="15" hidden="false" customHeight="true" outlineLevel="0" collapsed="false">
      <c r="A355" s="32"/>
      <c r="B355" s="17"/>
      <c r="C355" s="17"/>
      <c r="D355" s="17"/>
      <c r="E355" s="33"/>
      <c r="F355" s="32"/>
      <c r="G355" s="17"/>
      <c r="H355" s="24" t="str">
        <f aca="false">IF($B355="","",IFERROR(INDEX(Deductees!$B$5:$B$304,MATCH($B355,Deductees!$A$5:$A$304,0))&amp;"",""))</f>
        <v/>
      </c>
      <c r="I355" s="24" t="str">
        <f aca="false">IF($B355="","",IFERROR(INDEX(Deductees!$C$5:$C$304,MATCH($B355,Deductees!$A$5:$A$304,0)),"Not in master"))</f>
        <v/>
      </c>
      <c r="J355" s="24" t="str">
        <f aca="false">IF($B355="","",IFERROR(INDEX(Deductees!$D$5:$D$304,MATCH($B355,Deductees!$A$5:$A$304,0)),"-"))</f>
        <v/>
      </c>
      <c r="K355" s="24" t="str">
        <f aca="false">IF($C355="","",IFERROR(INDEX('Section Master'!$C$5:$C$29,MATCH($C355,'Section Master'!$A$5:$A$29,0))&amp;" / "&amp;INDEX('Section Master'!$D$5:$D$29,MATCH($C355,'Section Master'!$A$5:$A$29,0)),"Code not found"))</f>
        <v/>
      </c>
      <c r="L355" s="25" t="str">
        <f aca="false">IF(OR($B355="",$C355="",$E355=""),"",IFERROR(IF(I355&lt;&gt;"Valid",MAX(INDEX('Section Master'!$F$5:$F$29,MATCH($C355,'Section Master'!$A$5:$A$29,0)),INDEX('Section Master'!$G$5:$G$29,MATCH($C355,'Section Master'!$A$5:$A$29,0))),IF(J355="Individual/HUF",INDEX('Section Master'!$E$5:$E$29,MATCH($C355,'Section Master'!$A$5:$A$29,0)),INDEX('Section Master'!$F$5:$F$29,MATCH($C355,'Section Master'!$A$5:$A$29,0)))),0))</f>
        <v/>
      </c>
      <c r="M355" s="26" t="str">
        <f aca="false">IF(A355="","",IF(MONTH(A355)&gt;=4,YEAR(A355),YEAR(A355)-1))</f>
        <v/>
      </c>
      <c r="N355" s="21" t="str">
        <f aca="false">IF(A355="","","Q"&amp;CHOOSE(MONTH(A355),4,4,4,1,1,1,2,2,2,3,3,3))</f>
        <v/>
      </c>
      <c r="O355" s="27" t="str">
        <f aca="false">IF(OR($B355="",$C355="",$E355=""),"",SUMIFS($E$6:E355,$B$6:B355,B355,$C$6:C355,C355,$M$6:M355,M355))</f>
        <v/>
      </c>
      <c r="P355" s="27" t="str">
        <f aca="false">IF(OR($B355="",$C355="",$E355=""),"",SUMIFS($Q$6:Q354,$B$6:B354,B355,$C$6:C354,C355,$M$6:M354,M355))</f>
        <v/>
      </c>
      <c r="Q355" s="27" t="str">
        <f aca="false">IF(OR($B355="",$C355="",$E355=""),"",IFERROR(CHOOSE(MATCH(INDEX('Section Master'!$H$5:$H$29,MATCH($C355,'Section Master'!$A$5:$A$29,0)),{"Single+Aggregate","Aggregate","Per payment","Excess over","None"},0),IF(O355&gt;INDEX('Section Master'!$J$5:$J$29,MATCH($C355,'Section Master'!$A$5:$A$29,0)),O355-P355,IF(E355&gt;INDEX('Section Master'!$I$5:$I$29,MATCH($C355,'Section Master'!$A$5:$A$29,0)),E355,0)),IF(O355&gt;INDEX('Section Master'!$J$5:$J$29,MATCH($C355,'Section Master'!$A$5:$A$29,0)),O355-P355,0),IF(E355&gt;INDEX('Section Master'!$I$5:$I$29,MATCH($C355,'Section Master'!$A$5:$A$29,0)),E355,0),MAX(0,O355-INDEX('Section Master'!$J$5:$J$29,MATCH($C355,'Section Master'!$A$5:$A$29,0)))-P355,E355),0))</f>
        <v/>
      </c>
      <c r="R355" s="28" t="str">
        <f aca="false">IF(Q355="","",ROUND(Q355*L355,0))</f>
        <v/>
      </c>
      <c r="T355" s="29" t="str">
        <f aca="false">IF(A355="","",IF(MONTH(A355)=3,DATE(YEAR(A355),4,30),DATE(YEAR(A355),MONTH(A355)+1,7)))</f>
        <v/>
      </c>
      <c r="U355" s="26" t="str">
        <f aca="false">IF(OR(R355="",F355=""),"",IF(R355=0,0,IF(F355&gt;T355,(YEAR(F355)-YEAR(A355))*12+MONTH(F355)-MONTH(A355)+1,0)))</f>
        <v/>
      </c>
      <c r="V355" s="30" t="str">
        <f aca="false">IF(U355="","",ROUND(R355*Summary!$C$7*U355,0))</f>
        <v/>
      </c>
      <c r="W355" s="21" t="str">
        <f aca="false">IF(OR($B355="",$C355="",$E355=""),"",IF(R355=0,"No TDS yet",IF(F355="",IF(Summary!$C$6&gt;T355,"Overdue","Pending"),IF(F355&gt;T355,"Deposited late","Deposited"))))</f>
        <v/>
      </c>
      <c r="X355" s="31" t="str">
        <f aca="false">IF(B355="","",IF(OR(ISNA(MATCH($B355,Deductees!$A$5:$A$304,0)),ISNA(MATCH($C355,'Section Master'!$A$5:$A$29,0)),E355=""),1,0))</f>
        <v/>
      </c>
    </row>
    <row r="356" customFormat="false" ht="15" hidden="false" customHeight="true" outlineLevel="0" collapsed="false">
      <c r="A356" s="32"/>
      <c r="B356" s="17"/>
      <c r="C356" s="17"/>
      <c r="D356" s="17"/>
      <c r="E356" s="33"/>
      <c r="F356" s="32"/>
      <c r="G356" s="17"/>
      <c r="H356" s="24" t="str">
        <f aca="false">IF($B356="","",IFERROR(INDEX(Deductees!$B$5:$B$304,MATCH($B356,Deductees!$A$5:$A$304,0))&amp;"",""))</f>
        <v/>
      </c>
      <c r="I356" s="24" t="str">
        <f aca="false">IF($B356="","",IFERROR(INDEX(Deductees!$C$5:$C$304,MATCH($B356,Deductees!$A$5:$A$304,0)),"Not in master"))</f>
        <v/>
      </c>
      <c r="J356" s="24" t="str">
        <f aca="false">IF($B356="","",IFERROR(INDEX(Deductees!$D$5:$D$304,MATCH($B356,Deductees!$A$5:$A$304,0)),"-"))</f>
        <v/>
      </c>
      <c r="K356" s="24" t="str">
        <f aca="false">IF($C356="","",IFERROR(INDEX('Section Master'!$C$5:$C$29,MATCH($C356,'Section Master'!$A$5:$A$29,0))&amp;" / "&amp;INDEX('Section Master'!$D$5:$D$29,MATCH($C356,'Section Master'!$A$5:$A$29,0)),"Code not found"))</f>
        <v/>
      </c>
      <c r="L356" s="25" t="str">
        <f aca="false">IF(OR($B356="",$C356="",$E356=""),"",IFERROR(IF(I356&lt;&gt;"Valid",MAX(INDEX('Section Master'!$F$5:$F$29,MATCH($C356,'Section Master'!$A$5:$A$29,0)),INDEX('Section Master'!$G$5:$G$29,MATCH($C356,'Section Master'!$A$5:$A$29,0))),IF(J356="Individual/HUF",INDEX('Section Master'!$E$5:$E$29,MATCH($C356,'Section Master'!$A$5:$A$29,0)),INDEX('Section Master'!$F$5:$F$29,MATCH($C356,'Section Master'!$A$5:$A$29,0)))),0))</f>
        <v/>
      </c>
      <c r="M356" s="26" t="str">
        <f aca="false">IF(A356="","",IF(MONTH(A356)&gt;=4,YEAR(A356),YEAR(A356)-1))</f>
        <v/>
      </c>
      <c r="N356" s="21" t="str">
        <f aca="false">IF(A356="","","Q"&amp;CHOOSE(MONTH(A356),4,4,4,1,1,1,2,2,2,3,3,3))</f>
        <v/>
      </c>
      <c r="O356" s="27" t="str">
        <f aca="false">IF(OR($B356="",$C356="",$E356=""),"",SUMIFS($E$6:E356,$B$6:B356,B356,$C$6:C356,C356,$M$6:M356,M356))</f>
        <v/>
      </c>
      <c r="P356" s="27" t="str">
        <f aca="false">IF(OR($B356="",$C356="",$E356=""),"",SUMIFS($Q$6:Q355,$B$6:B355,B356,$C$6:C355,C356,$M$6:M355,M356))</f>
        <v/>
      </c>
      <c r="Q356" s="27" t="str">
        <f aca="false">IF(OR($B356="",$C356="",$E356=""),"",IFERROR(CHOOSE(MATCH(INDEX('Section Master'!$H$5:$H$29,MATCH($C356,'Section Master'!$A$5:$A$29,0)),{"Single+Aggregate","Aggregate","Per payment","Excess over","None"},0),IF(O356&gt;INDEX('Section Master'!$J$5:$J$29,MATCH($C356,'Section Master'!$A$5:$A$29,0)),O356-P356,IF(E356&gt;INDEX('Section Master'!$I$5:$I$29,MATCH($C356,'Section Master'!$A$5:$A$29,0)),E356,0)),IF(O356&gt;INDEX('Section Master'!$J$5:$J$29,MATCH($C356,'Section Master'!$A$5:$A$29,0)),O356-P356,0),IF(E356&gt;INDEX('Section Master'!$I$5:$I$29,MATCH($C356,'Section Master'!$A$5:$A$29,0)),E356,0),MAX(0,O356-INDEX('Section Master'!$J$5:$J$29,MATCH($C356,'Section Master'!$A$5:$A$29,0)))-P356,E356),0))</f>
        <v/>
      </c>
      <c r="R356" s="28" t="str">
        <f aca="false">IF(Q356="","",ROUND(Q356*L356,0))</f>
        <v/>
      </c>
      <c r="T356" s="29" t="str">
        <f aca="false">IF(A356="","",IF(MONTH(A356)=3,DATE(YEAR(A356),4,30),DATE(YEAR(A356),MONTH(A356)+1,7)))</f>
        <v/>
      </c>
      <c r="U356" s="26" t="str">
        <f aca="false">IF(OR(R356="",F356=""),"",IF(R356=0,0,IF(F356&gt;T356,(YEAR(F356)-YEAR(A356))*12+MONTH(F356)-MONTH(A356)+1,0)))</f>
        <v/>
      </c>
      <c r="V356" s="30" t="str">
        <f aca="false">IF(U356="","",ROUND(R356*Summary!$C$7*U356,0))</f>
        <v/>
      </c>
      <c r="W356" s="21" t="str">
        <f aca="false">IF(OR($B356="",$C356="",$E356=""),"",IF(R356=0,"No TDS yet",IF(F356="",IF(Summary!$C$6&gt;T356,"Overdue","Pending"),IF(F356&gt;T356,"Deposited late","Deposited"))))</f>
        <v/>
      </c>
      <c r="X356" s="31" t="str">
        <f aca="false">IF(B356="","",IF(OR(ISNA(MATCH($B356,Deductees!$A$5:$A$304,0)),ISNA(MATCH($C356,'Section Master'!$A$5:$A$29,0)),E356=""),1,0))</f>
        <v/>
      </c>
    </row>
    <row r="357" customFormat="false" ht="15" hidden="false" customHeight="true" outlineLevel="0" collapsed="false">
      <c r="A357" s="32"/>
      <c r="B357" s="17"/>
      <c r="C357" s="17"/>
      <c r="D357" s="17"/>
      <c r="E357" s="33"/>
      <c r="F357" s="32"/>
      <c r="G357" s="17"/>
      <c r="H357" s="24" t="str">
        <f aca="false">IF($B357="","",IFERROR(INDEX(Deductees!$B$5:$B$304,MATCH($B357,Deductees!$A$5:$A$304,0))&amp;"",""))</f>
        <v/>
      </c>
      <c r="I357" s="24" t="str">
        <f aca="false">IF($B357="","",IFERROR(INDEX(Deductees!$C$5:$C$304,MATCH($B357,Deductees!$A$5:$A$304,0)),"Not in master"))</f>
        <v/>
      </c>
      <c r="J357" s="24" t="str">
        <f aca="false">IF($B357="","",IFERROR(INDEX(Deductees!$D$5:$D$304,MATCH($B357,Deductees!$A$5:$A$304,0)),"-"))</f>
        <v/>
      </c>
      <c r="K357" s="24" t="str">
        <f aca="false">IF($C357="","",IFERROR(INDEX('Section Master'!$C$5:$C$29,MATCH($C357,'Section Master'!$A$5:$A$29,0))&amp;" / "&amp;INDEX('Section Master'!$D$5:$D$29,MATCH($C357,'Section Master'!$A$5:$A$29,0)),"Code not found"))</f>
        <v/>
      </c>
      <c r="L357" s="25" t="str">
        <f aca="false">IF(OR($B357="",$C357="",$E357=""),"",IFERROR(IF(I357&lt;&gt;"Valid",MAX(INDEX('Section Master'!$F$5:$F$29,MATCH($C357,'Section Master'!$A$5:$A$29,0)),INDEX('Section Master'!$G$5:$G$29,MATCH($C357,'Section Master'!$A$5:$A$29,0))),IF(J357="Individual/HUF",INDEX('Section Master'!$E$5:$E$29,MATCH($C357,'Section Master'!$A$5:$A$29,0)),INDEX('Section Master'!$F$5:$F$29,MATCH($C357,'Section Master'!$A$5:$A$29,0)))),0))</f>
        <v/>
      </c>
      <c r="M357" s="26" t="str">
        <f aca="false">IF(A357="","",IF(MONTH(A357)&gt;=4,YEAR(A357),YEAR(A357)-1))</f>
        <v/>
      </c>
      <c r="N357" s="21" t="str">
        <f aca="false">IF(A357="","","Q"&amp;CHOOSE(MONTH(A357),4,4,4,1,1,1,2,2,2,3,3,3))</f>
        <v/>
      </c>
      <c r="O357" s="27" t="str">
        <f aca="false">IF(OR($B357="",$C357="",$E357=""),"",SUMIFS($E$6:E357,$B$6:B357,B357,$C$6:C357,C357,$M$6:M357,M357))</f>
        <v/>
      </c>
      <c r="P357" s="27" t="str">
        <f aca="false">IF(OR($B357="",$C357="",$E357=""),"",SUMIFS($Q$6:Q356,$B$6:B356,B357,$C$6:C356,C357,$M$6:M356,M357))</f>
        <v/>
      </c>
      <c r="Q357" s="27" t="str">
        <f aca="false">IF(OR($B357="",$C357="",$E357=""),"",IFERROR(CHOOSE(MATCH(INDEX('Section Master'!$H$5:$H$29,MATCH($C357,'Section Master'!$A$5:$A$29,0)),{"Single+Aggregate","Aggregate","Per payment","Excess over","None"},0),IF(O357&gt;INDEX('Section Master'!$J$5:$J$29,MATCH($C357,'Section Master'!$A$5:$A$29,0)),O357-P357,IF(E357&gt;INDEX('Section Master'!$I$5:$I$29,MATCH($C357,'Section Master'!$A$5:$A$29,0)),E357,0)),IF(O357&gt;INDEX('Section Master'!$J$5:$J$29,MATCH($C357,'Section Master'!$A$5:$A$29,0)),O357-P357,0),IF(E357&gt;INDEX('Section Master'!$I$5:$I$29,MATCH($C357,'Section Master'!$A$5:$A$29,0)),E357,0),MAX(0,O357-INDEX('Section Master'!$J$5:$J$29,MATCH($C357,'Section Master'!$A$5:$A$29,0)))-P357,E357),0))</f>
        <v/>
      </c>
      <c r="R357" s="28" t="str">
        <f aca="false">IF(Q357="","",ROUND(Q357*L357,0))</f>
        <v/>
      </c>
      <c r="T357" s="29" t="str">
        <f aca="false">IF(A357="","",IF(MONTH(A357)=3,DATE(YEAR(A357),4,30),DATE(YEAR(A357),MONTH(A357)+1,7)))</f>
        <v/>
      </c>
      <c r="U357" s="26" t="str">
        <f aca="false">IF(OR(R357="",F357=""),"",IF(R357=0,0,IF(F357&gt;T357,(YEAR(F357)-YEAR(A357))*12+MONTH(F357)-MONTH(A357)+1,0)))</f>
        <v/>
      </c>
      <c r="V357" s="30" t="str">
        <f aca="false">IF(U357="","",ROUND(R357*Summary!$C$7*U357,0))</f>
        <v/>
      </c>
      <c r="W357" s="21" t="str">
        <f aca="false">IF(OR($B357="",$C357="",$E357=""),"",IF(R357=0,"No TDS yet",IF(F357="",IF(Summary!$C$6&gt;T357,"Overdue","Pending"),IF(F357&gt;T357,"Deposited late","Deposited"))))</f>
        <v/>
      </c>
      <c r="X357" s="31" t="str">
        <f aca="false">IF(B357="","",IF(OR(ISNA(MATCH($B357,Deductees!$A$5:$A$304,0)),ISNA(MATCH($C357,'Section Master'!$A$5:$A$29,0)),E357=""),1,0))</f>
        <v/>
      </c>
    </row>
    <row r="358" customFormat="false" ht="15" hidden="false" customHeight="true" outlineLevel="0" collapsed="false">
      <c r="A358" s="32"/>
      <c r="B358" s="17"/>
      <c r="C358" s="17"/>
      <c r="D358" s="17"/>
      <c r="E358" s="33"/>
      <c r="F358" s="32"/>
      <c r="G358" s="17"/>
      <c r="H358" s="24" t="str">
        <f aca="false">IF($B358="","",IFERROR(INDEX(Deductees!$B$5:$B$304,MATCH($B358,Deductees!$A$5:$A$304,0))&amp;"",""))</f>
        <v/>
      </c>
      <c r="I358" s="24" t="str">
        <f aca="false">IF($B358="","",IFERROR(INDEX(Deductees!$C$5:$C$304,MATCH($B358,Deductees!$A$5:$A$304,0)),"Not in master"))</f>
        <v/>
      </c>
      <c r="J358" s="24" t="str">
        <f aca="false">IF($B358="","",IFERROR(INDEX(Deductees!$D$5:$D$304,MATCH($B358,Deductees!$A$5:$A$304,0)),"-"))</f>
        <v/>
      </c>
      <c r="K358" s="24" t="str">
        <f aca="false">IF($C358="","",IFERROR(INDEX('Section Master'!$C$5:$C$29,MATCH($C358,'Section Master'!$A$5:$A$29,0))&amp;" / "&amp;INDEX('Section Master'!$D$5:$D$29,MATCH($C358,'Section Master'!$A$5:$A$29,0)),"Code not found"))</f>
        <v/>
      </c>
      <c r="L358" s="25" t="str">
        <f aca="false">IF(OR($B358="",$C358="",$E358=""),"",IFERROR(IF(I358&lt;&gt;"Valid",MAX(INDEX('Section Master'!$F$5:$F$29,MATCH($C358,'Section Master'!$A$5:$A$29,0)),INDEX('Section Master'!$G$5:$G$29,MATCH($C358,'Section Master'!$A$5:$A$29,0))),IF(J358="Individual/HUF",INDEX('Section Master'!$E$5:$E$29,MATCH($C358,'Section Master'!$A$5:$A$29,0)),INDEX('Section Master'!$F$5:$F$29,MATCH($C358,'Section Master'!$A$5:$A$29,0)))),0))</f>
        <v/>
      </c>
      <c r="M358" s="26" t="str">
        <f aca="false">IF(A358="","",IF(MONTH(A358)&gt;=4,YEAR(A358),YEAR(A358)-1))</f>
        <v/>
      </c>
      <c r="N358" s="21" t="str">
        <f aca="false">IF(A358="","","Q"&amp;CHOOSE(MONTH(A358),4,4,4,1,1,1,2,2,2,3,3,3))</f>
        <v/>
      </c>
      <c r="O358" s="27" t="str">
        <f aca="false">IF(OR($B358="",$C358="",$E358=""),"",SUMIFS($E$6:E358,$B$6:B358,B358,$C$6:C358,C358,$M$6:M358,M358))</f>
        <v/>
      </c>
      <c r="P358" s="27" t="str">
        <f aca="false">IF(OR($B358="",$C358="",$E358=""),"",SUMIFS($Q$6:Q357,$B$6:B357,B358,$C$6:C357,C358,$M$6:M357,M358))</f>
        <v/>
      </c>
      <c r="Q358" s="27" t="str">
        <f aca="false">IF(OR($B358="",$C358="",$E358=""),"",IFERROR(CHOOSE(MATCH(INDEX('Section Master'!$H$5:$H$29,MATCH($C358,'Section Master'!$A$5:$A$29,0)),{"Single+Aggregate","Aggregate","Per payment","Excess over","None"},0),IF(O358&gt;INDEX('Section Master'!$J$5:$J$29,MATCH($C358,'Section Master'!$A$5:$A$29,0)),O358-P358,IF(E358&gt;INDEX('Section Master'!$I$5:$I$29,MATCH($C358,'Section Master'!$A$5:$A$29,0)),E358,0)),IF(O358&gt;INDEX('Section Master'!$J$5:$J$29,MATCH($C358,'Section Master'!$A$5:$A$29,0)),O358-P358,0),IF(E358&gt;INDEX('Section Master'!$I$5:$I$29,MATCH($C358,'Section Master'!$A$5:$A$29,0)),E358,0),MAX(0,O358-INDEX('Section Master'!$J$5:$J$29,MATCH($C358,'Section Master'!$A$5:$A$29,0)))-P358,E358),0))</f>
        <v/>
      </c>
      <c r="R358" s="28" t="str">
        <f aca="false">IF(Q358="","",ROUND(Q358*L358,0))</f>
        <v/>
      </c>
      <c r="T358" s="29" t="str">
        <f aca="false">IF(A358="","",IF(MONTH(A358)=3,DATE(YEAR(A358),4,30),DATE(YEAR(A358),MONTH(A358)+1,7)))</f>
        <v/>
      </c>
      <c r="U358" s="26" t="str">
        <f aca="false">IF(OR(R358="",F358=""),"",IF(R358=0,0,IF(F358&gt;T358,(YEAR(F358)-YEAR(A358))*12+MONTH(F358)-MONTH(A358)+1,0)))</f>
        <v/>
      </c>
      <c r="V358" s="30" t="str">
        <f aca="false">IF(U358="","",ROUND(R358*Summary!$C$7*U358,0))</f>
        <v/>
      </c>
      <c r="W358" s="21" t="str">
        <f aca="false">IF(OR($B358="",$C358="",$E358=""),"",IF(R358=0,"No TDS yet",IF(F358="",IF(Summary!$C$6&gt;T358,"Overdue","Pending"),IF(F358&gt;T358,"Deposited late","Deposited"))))</f>
        <v/>
      </c>
      <c r="X358" s="31" t="str">
        <f aca="false">IF(B358="","",IF(OR(ISNA(MATCH($B358,Deductees!$A$5:$A$304,0)),ISNA(MATCH($C358,'Section Master'!$A$5:$A$29,0)),E358=""),1,0))</f>
        <v/>
      </c>
    </row>
    <row r="359" customFormat="false" ht="15" hidden="false" customHeight="true" outlineLevel="0" collapsed="false">
      <c r="A359" s="32"/>
      <c r="B359" s="17"/>
      <c r="C359" s="17"/>
      <c r="D359" s="17"/>
      <c r="E359" s="33"/>
      <c r="F359" s="32"/>
      <c r="G359" s="17"/>
      <c r="H359" s="24" t="str">
        <f aca="false">IF($B359="","",IFERROR(INDEX(Deductees!$B$5:$B$304,MATCH($B359,Deductees!$A$5:$A$304,0))&amp;"",""))</f>
        <v/>
      </c>
      <c r="I359" s="24" t="str">
        <f aca="false">IF($B359="","",IFERROR(INDEX(Deductees!$C$5:$C$304,MATCH($B359,Deductees!$A$5:$A$304,0)),"Not in master"))</f>
        <v/>
      </c>
      <c r="J359" s="24" t="str">
        <f aca="false">IF($B359="","",IFERROR(INDEX(Deductees!$D$5:$D$304,MATCH($B359,Deductees!$A$5:$A$304,0)),"-"))</f>
        <v/>
      </c>
      <c r="K359" s="24" t="str">
        <f aca="false">IF($C359="","",IFERROR(INDEX('Section Master'!$C$5:$C$29,MATCH($C359,'Section Master'!$A$5:$A$29,0))&amp;" / "&amp;INDEX('Section Master'!$D$5:$D$29,MATCH($C359,'Section Master'!$A$5:$A$29,0)),"Code not found"))</f>
        <v/>
      </c>
      <c r="L359" s="25" t="str">
        <f aca="false">IF(OR($B359="",$C359="",$E359=""),"",IFERROR(IF(I359&lt;&gt;"Valid",MAX(INDEX('Section Master'!$F$5:$F$29,MATCH($C359,'Section Master'!$A$5:$A$29,0)),INDEX('Section Master'!$G$5:$G$29,MATCH($C359,'Section Master'!$A$5:$A$29,0))),IF(J359="Individual/HUF",INDEX('Section Master'!$E$5:$E$29,MATCH($C359,'Section Master'!$A$5:$A$29,0)),INDEX('Section Master'!$F$5:$F$29,MATCH($C359,'Section Master'!$A$5:$A$29,0)))),0))</f>
        <v/>
      </c>
      <c r="M359" s="26" t="str">
        <f aca="false">IF(A359="","",IF(MONTH(A359)&gt;=4,YEAR(A359),YEAR(A359)-1))</f>
        <v/>
      </c>
      <c r="N359" s="21" t="str">
        <f aca="false">IF(A359="","","Q"&amp;CHOOSE(MONTH(A359),4,4,4,1,1,1,2,2,2,3,3,3))</f>
        <v/>
      </c>
      <c r="O359" s="27" t="str">
        <f aca="false">IF(OR($B359="",$C359="",$E359=""),"",SUMIFS($E$6:E359,$B$6:B359,B359,$C$6:C359,C359,$M$6:M359,M359))</f>
        <v/>
      </c>
      <c r="P359" s="27" t="str">
        <f aca="false">IF(OR($B359="",$C359="",$E359=""),"",SUMIFS($Q$6:Q358,$B$6:B358,B359,$C$6:C358,C359,$M$6:M358,M359))</f>
        <v/>
      </c>
      <c r="Q359" s="27" t="str">
        <f aca="false">IF(OR($B359="",$C359="",$E359=""),"",IFERROR(CHOOSE(MATCH(INDEX('Section Master'!$H$5:$H$29,MATCH($C359,'Section Master'!$A$5:$A$29,0)),{"Single+Aggregate","Aggregate","Per payment","Excess over","None"},0),IF(O359&gt;INDEX('Section Master'!$J$5:$J$29,MATCH($C359,'Section Master'!$A$5:$A$29,0)),O359-P359,IF(E359&gt;INDEX('Section Master'!$I$5:$I$29,MATCH($C359,'Section Master'!$A$5:$A$29,0)),E359,0)),IF(O359&gt;INDEX('Section Master'!$J$5:$J$29,MATCH($C359,'Section Master'!$A$5:$A$29,0)),O359-P359,0),IF(E359&gt;INDEX('Section Master'!$I$5:$I$29,MATCH($C359,'Section Master'!$A$5:$A$29,0)),E359,0),MAX(0,O359-INDEX('Section Master'!$J$5:$J$29,MATCH($C359,'Section Master'!$A$5:$A$29,0)))-P359,E359),0))</f>
        <v/>
      </c>
      <c r="R359" s="28" t="str">
        <f aca="false">IF(Q359="","",ROUND(Q359*L359,0))</f>
        <v/>
      </c>
      <c r="T359" s="29" t="str">
        <f aca="false">IF(A359="","",IF(MONTH(A359)=3,DATE(YEAR(A359),4,30),DATE(YEAR(A359),MONTH(A359)+1,7)))</f>
        <v/>
      </c>
      <c r="U359" s="26" t="str">
        <f aca="false">IF(OR(R359="",F359=""),"",IF(R359=0,0,IF(F359&gt;T359,(YEAR(F359)-YEAR(A359))*12+MONTH(F359)-MONTH(A359)+1,0)))</f>
        <v/>
      </c>
      <c r="V359" s="30" t="str">
        <f aca="false">IF(U359="","",ROUND(R359*Summary!$C$7*U359,0))</f>
        <v/>
      </c>
      <c r="W359" s="21" t="str">
        <f aca="false">IF(OR($B359="",$C359="",$E359=""),"",IF(R359=0,"No TDS yet",IF(F359="",IF(Summary!$C$6&gt;T359,"Overdue","Pending"),IF(F359&gt;T359,"Deposited late","Deposited"))))</f>
        <v/>
      </c>
      <c r="X359" s="31" t="str">
        <f aca="false">IF(B359="","",IF(OR(ISNA(MATCH($B359,Deductees!$A$5:$A$304,0)),ISNA(MATCH($C359,'Section Master'!$A$5:$A$29,0)),E359=""),1,0))</f>
        <v/>
      </c>
    </row>
    <row r="360" customFormat="false" ht="15" hidden="false" customHeight="true" outlineLevel="0" collapsed="false">
      <c r="A360" s="32"/>
      <c r="B360" s="17"/>
      <c r="C360" s="17"/>
      <c r="D360" s="17"/>
      <c r="E360" s="33"/>
      <c r="F360" s="32"/>
      <c r="G360" s="17"/>
      <c r="H360" s="24" t="str">
        <f aca="false">IF($B360="","",IFERROR(INDEX(Deductees!$B$5:$B$304,MATCH($B360,Deductees!$A$5:$A$304,0))&amp;"",""))</f>
        <v/>
      </c>
      <c r="I360" s="24" t="str">
        <f aca="false">IF($B360="","",IFERROR(INDEX(Deductees!$C$5:$C$304,MATCH($B360,Deductees!$A$5:$A$304,0)),"Not in master"))</f>
        <v/>
      </c>
      <c r="J360" s="24" t="str">
        <f aca="false">IF($B360="","",IFERROR(INDEX(Deductees!$D$5:$D$304,MATCH($B360,Deductees!$A$5:$A$304,0)),"-"))</f>
        <v/>
      </c>
      <c r="K360" s="24" t="str">
        <f aca="false">IF($C360="","",IFERROR(INDEX('Section Master'!$C$5:$C$29,MATCH($C360,'Section Master'!$A$5:$A$29,0))&amp;" / "&amp;INDEX('Section Master'!$D$5:$D$29,MATCH($C360,'Section Master'!$A$5:$A$29,0)),"Code not found"))</f>
        <v/>
      </c>
      <c r="L360" s="25" t="str">
        <f aca="false">IF(OR($B360="",$C360="",$E360=""),"",IFERROR(IF(I360&lt;&gt;"Valid",MAX(INDEX('Section Master'!$F$5:$F$29,MATCH($C360,'Section Master'!$A$5:$A$29,0)),INDEX('Section Master'!$G$5:$G$29,MATCH($C360,'Section Master'!$A$5:$A$29,0))),IF(J360="Individual/HUF",INDEX('Section Master'!$E$5:$E$29,MATCH($C360,'Section Master'!$A$5:$A$29,0)),INDEX('Section Master'!$F$5:$F$29,MATCH($C360,'Section Master'!$A$5:$A$29,0)))),0))</f>
        <v/>
      </c>
      <c r="M360" s="26" t="str">
        <f aca="false">IF(A360="","",IF(MONTH(A360)&gt;=4,YEAR(A360),YEAR(A360)-1))</f>
        <v/>
      </c>
      <c r="N360" s="21" t="str">
        <f aca="false">IF(A360="","","Q"&amp;CHOOSE(MONTH(A360),4,4,4,1,1,1,2,2,2,3,3,3))</f>
        <v/>
      </c>
      <c r="O360" s="27" t="str">
        <f aca="false">IF(OR($B360="",$C360="",$E360=""),"",SUMIFS($E$6:E360,$B$6:B360,B360,$C$6:C360,C360,$M$6:M360,M360))</f>
        <v/>
      </c>
      <c r="P360" s="27" t="str">
        <f aca="false">IF(OR($B360="",$C360="",$E360=""),"",SUMIFS($Q$6:Q359,$B$6:B359,B360,$C$6:C359,C360,$M$6:M359,M360))</f>
        <v/>
      </c>
      <c r="Q360" s="27" t="str">
        <f aca="false">IF(OR($B360="",$C360="",$E360=""),"",IFERROR(CHOOSE(MATCH(INDEX('Section Master'!$H$5:$H$29,MATCH($C360,'Section Master'!$A$5:$A$29,0)),{"Single+Aggregate","Aggregate","Per payment","Excess over","None"},0),IF(O360&gt;INDEX('Section Master'!$J$5:$J$29,MATCH($C360,'Section Master'!$A$5:$A$29,0)),O360-P360,IF(E360&gt;INDEX('Section Master'!$I$5:$I$29,MATCH($C360,'Section Master'!$A$5:$A$29,0)),E360,0)),IF(O360&gt;INDEX('Section Master'!$J$5:$J$29,MATCH($C360,'Section Master'!$A$5:$A$29,0)),O360-P360,0),IF(E360&gt;INDEX('Section Master'!$I$5:$I$29,MATCH($C360,'Section Master'!$A$5:$A$29,0)),E360,0),MAX(0,O360-INDEX('Section Master'!$J$5:$J$29,MATCH($C360,'Section Master'!$A$5:$A$29,0)))-P360,E360),0))</f>
        <v/>
      </c>
      <c r="R360" s="28" t="str">
        <f aca="false">IF(Q360="","",ROUND(Q360*L360,0))</f>
        <v/>
      </c>
      <c r="T360" s="29" t="str">
        <f aca="false">IF(A360="","",IF(MONTH(A360)=3,DATE(YEAR(A360),4,30),DATE(YEAR(A360),MONTH(A360)+1,7)))</f>
        <v/>
      </c>
      <c r="U360" s="26" t="str">
        <f aca="false">IF(OR(R360="",F360=""),"",IF(R360=0,0,IF(F360&gt;T360,(YEAR(F360)-YEAR(A360))*12+MONTH(F360)-MONTH(A360)+1,0)))</f>
        <v/>
      </c>
      <c r="V360" s="30" t="str">
        <f aca="false">IF(U360="","",ROUND(R360*Summary!$C$7*U360,0))</f>
        <v/>
      </c>
      <c r="W360" s="21" t="str">
        <f aca="false">IF(OR($B360="",$C360="",$E360=""),"",IF(R360=0,"No TDS yet",IF(F360="",IF(Summary!$C$6&gt;T360,"Overdue","Pending"),IF(F360&gt;T360,"Deposited late","Deposited"))))</f>
        <v/>
      </c>
      <c r="X360" s="31" t="str">
        <f aca="false">IF(B360="","",IF(OR(ISNA(MATCH($B360,Deductees!$A$5:$A$304,0)),ISNA(MATCH($C360,'Section Master'!$A$5:$A$29,0)),E360=""),1,0))</f>
        <v/>
      </c>
    </row>
    <row r="361" customFormat="false" ht="15" hidden="false" customHeight="true" outlineLevel="0" collapsed="false">
      <c r="A361" s="32"/>
      <c r="B361" s="17"/>
      <c r="C361" s="17"/>
      <c r="D361" s="17"/>
      <c r="E361" s="33"/>
      <c r="F361" s="32"/>
      <c r="G361" s="17"/>
      <c r="H361" s="24" t="str">
        <f aca="false">IF($B361="","",IFERROR(INDEX(Deductees!$B$5:$B$304,MATCH($B361,Deductees!$A$5:$A$304,0))&amp;"",""))</f>
        <v/>
      </c>
      <c r="I361" s="24" t="str">
        <f aca="false">IF($B361="","",IFERROR(INDEX(Deductees!$C$5:$C$304,MATCH($B361,Deductees!$A$5:$A$304,0)),"Not in master"))</f>
        <v/>
      </c>
      <c r="J361" s="24" t="str">
        <f aca="false">IF($B361="","",IFERROR(INDEX(Deductees!$D$5:$D$304,MATCH($B361,Deductees!$A$5:$A$304,0)),"-"))</f>
        <v/>
      </c>
      <c r="K361" s="24" t="str">
        <f aca="false">IF($C361="","",IFERROR(INDEX('Section Master'!$C$5:$C$29,MATCH($C361,'Section Master'!$A$5:$A$29,0))&amp;" / "&amp;INDEX('Section Master'!$D$5:$D$29,MATCH($C361,'Section Master'!$A$5:$A$29,0)),"Code not found"))</f>
        <v/>
      </c>
      <c r="L361" s="25" t="str">
        <f aca="false">IF(OR($B361="",$C361="",$E361=""),"",IFERROR(IF(I361&lt;&gt;"Valid",MAX(INDEX('Section Master'!$F$5:$F$29,MATCH($C361,'Section Master'!$A$5:$A$29,0)),INDEX('Section Master'!$G$5:$G$29,MATCH($C361,'Section Master'!$A$5:$A$29,0))),IF(J361="Individual/HUF",INDEX('Section Master'!$E$5:$E$29,MATCH($C361,'Section Master'!$A$5:$A$29,0)),INDEX('Section Master'!$F$5:$F$29,MATCH($C361,'Section Master'!$A$5:$A$29,0)))),0))</f>
        <v/>
      </c>
      <c r="M361" s="26" t="str">
        <f aca="false">IF(A361="","",IF(MONTH(A361)&gt;=4,YEAR(A361),YEAR(A361)-1))</f>
        <v/>
      </c>
      <c r="N361" s="21" t="str">
        <f aca="false">IF(A361="","","Q"&amp;CHOOSE(MONTH(A361),4,4,4,1,1,1,2,2,2,3,3,3))</f>
        <v/>
      </c>
      <c r="O361" s="27" t="str">
        <f aca="false">IF(OR($B361="",$C361="",$E361=""),"",SUMIFS($E$6:E361,$B$6:B361,B361,$C$6:C361,C361,$M$6:M361,M361))</f>
        <v/>
      </c>
      <c r="P361" s="27" t="str">
        <f aca="false">IF(OR($B361="",$C361="",$E361=""),"",SUMIFS($Q$6:Q360,$B$6:B360,B361,$C$6:C360,C361,$M$6:M360,M361))</f>
        <v/>
      </c>
      <c r="Q361" s="27" t="str">
        <f aca="false">IF(OR($B361="",$C361="",$E361=""),"",IFERROR(CHOOSE(MATCH(INDEX('Section Master'!$H$5:$H$29,MATCH($C361,'Section Master'!$A$5:$A$29,0)),{"Single+Aggregate","Aggregate","Per payment","Excess over","None"},0),IF(O361&gt;INDEX('Section Master'!$J$5:$J$29,MATCH($C361,'Section Master'!$A$5:$A$29,0)),O361-P361,IF(E361&gt;INDEX('Section Master'!$I$5:$I$29,MATCH($C361,'Section Master'!$A$5:$A$29,0)),E361,0)),IF(O361&gt;INDEX('Section Master'!$J$5:$J$29,MATCH($C361,'Section Master'!$A$5:$A$29,0)),O361-P361,0),IF(E361&gt;INDEX('Section Master'!$I$5:$I$29,MATCH($C361,'Section Master'!$A$5:$A$29,0)),E361,0),MAX(0,O361-INDEX('Section Master'!$J$5:$J$29,MATCH($C361,'Section Master'!$A$5:$A$29,0)))-P361,E361),0))</f>
        <v/>
      </c>
      <c r="R361" s="28" t="str">
        <f aca="false">IF(Q361="","",ROUND(Q361*L361,0))</f>
        <v/>
      </c>
      <c r="T361" s="29" t="str">
        <f aca="false">IF(A361="","",IF(MONTH(A361)=3,DATE(YEAR(A361),4,30),DATE(YEAR(A361),MONTH(A361)+1,7)))</f>
        <v/>
      </c>
      <c r="U361" s="26" t="str">
        <f aca="false">IF(OR(R361="",F361=""),"",IF(R361=0,0,IF(F361&gt;T361,(YEAR(F361)-YEAR(A361))*12+MONTH(F361)-MONTH(A361)+1,0)))</f>
        <v/>
      </c>
      <c r="V361" s="30" t="str">
        <f aca="false">IF(U361="","",ROUND(R361*Summary!$C$7*U361,0))</f>
        <v/>
      </c>
      <c r="W361" s="21" t="str">
        <f aca="false">IF(OR($B361="",$C361="",$E361=""),"",IF(R361=0,"No TDS yet",IF(F361="",IF(Summary!$C$6&gt;T361,"Overdue","Pending"),IF(F361&gt;T361,"Deposited late","Deposited"))))</f>
        <v/>
      </c>
      <c r="X361" s="31" t="str">
        <f aca="false">IF(B361="","",IF(OR(ISNA(MATCH($B361,Deductees!$A$5:$A$304,0)),ISNA(MATCH($C361,'Section Master'!$A$5:$A$29,0)),E361=""),1,0))</f>
        <v/>
      </c>
    </row>
    <row r="362" customFormat="false" ht="15" hidden="false" customHeight="true" outlineLevel="0" collapsed="false">
      <c r="A362" s="32"/>
      <c r="B362" s="17"/>
      <c r="C362" s="17"/>
      <c r="D362" s="17"/>
      <c r="E362" s="33"/>
      <c r="F362" s="32"/>
      <c r="G362" s="17"/>
      <c r="H362" s="24" t="str">
        <f aca="false">IF($B362="","",IFERROR(INDEX(Deductees!$B$5:$B$304,MATCH($B362,Deductees!$A$5:$A$304,0))&amp;"",""))</f>
        <v/>
      </c>
      <c r="I362" s="24" t="str">
        <f aca="false">IF($B362="","",IFERROR(INDEX(Deductees!$C$5:$C$304,MATCH($B362,Deductees!$A$5:$A$304,0)),"Not in master"))</f>
        <v/>
      </c>
      <c r="J362" s="24" t="str">
        <f aca="false">IF($B362="","",IFERROR(INDEX(Deductees!$D$5:$D$304,MATCH($B362,Deductees!$A$5:$A$304,0)),"-"))</f>
        <v/>
      </c>
      <c r="K362" s="24" t="str">
        <f aca="false">IF($C362="","",IFERROR(INDEX('Section Master'!$C$5:$C$29,MATCH($C362,'Section Master'!$A$5:$A$29,0))&amp;" / "&amp;INDEX('Section Master'!$D$5:$D$29,MATCH($C362,'Section Master'!$A$5:$A$29,0)),"Code not found"))</f>
        <v/>
      </c>
      <c r="L362" s="25" t="str">
        <f aca="false">IF(OR($B362="",$C362="",$E362=""),"",IFERROR(IF(I362&lt;&gt;"Valid",MAX(INDEX('Section Master'!$F$5:$F$29,MATCH($C362,'Section Master'!$A$5:$A$29,0)),INDEX('Section Master'!$G$5:$G$29,MATCH($C362,'Section Master'!$A$5:$A$29,0))),IF(J362="Individual/HUF",INDEX('Section Master'!$E$5:$E$29,MATCH($C362,'Section Master'!$A$5:$A$29,0)),INDEX('Section Master'!$F$5:$F$29,MATCH($C362,'Section Master'!$A$5:$A$29,0)))),0))</f>
        <v/>
      </c>
      <c r="M362" s="26" t="str">
        <f aca="false">IF(A362="","",IF(MONTH(A362)&gt;=4,YEAR(A362),YEAR(A362)-1))</f>
        <v/>
      </c>
      <c r="N362" s="21" t="str">
        <f aca="false">IF(A362="","","Q"&amp;CHOOSE(MONTH(A362),4,4,4,1,1,1,2,2,2,3,3,3))</f>
        <v/>
      </c>
      <c r="O362" s="27" t="str">
        <f aca="false">IF(OR($B362="",$C362="",$E362=""),"",SUMIFS($E$6:E362,$B$6:B362,B362,$C$6:C362,C362,$M$6:M362,M362))</f>
        <v/>
      </c>
      <c r="P362" s="27" t="str">
        <f aca="false">IF(OR($B362="",$C362="",$E362=""),"",SUMIFS($Q$6:Q361,$B$6:B361,B362,$C$6:C361,C362,$M$6:M361,M362))</f>
        <v/>
      </c>
      <c r="Q362" s="27" t="str">
        <f aca="false">IF(OR($B362="",$C362="",$E362=""),"",IFERROR(CHOOSE(MATCH(INDEX('Section Master'!$H$5:$H$29,MATCH($C362,'Section Master'!$A$5:$A$29,0)),{"Single+Aggregate","Aggregate","Per payment","Excess over","None"},0),IF(O362&gt;INDEX('Section Master'!$J$5:$J$29,MATCH($C362,'Section Master'!$A$5:$A$29,0)),O362-P362,IF(E362&gt;INDEX('Section Master'!$I$5:$I$29,MATCH($C362,'Section Master'!$A$5:$A$29,0)),E362,0)),IF(O362&gt;INDEX('Section Master'!$J$5:$J$29,MATCH($C362,'Section Master'!$A$5:$A$29,0)),O362-P362,0),IF(E362&gt;INDEX('Section Master'!$I$5:$I$29,MATCH($C362,'Section Master'!$A$5:$A$29,0)),E362,0),MAX(0,O362-INDEX('Section Master'!$J$5:$J$29,MATCH($C362,'Section Master'!$A$5:$A$29,0)))-P362,E362),0))</f>
        <v/>
      </c>
      <c r="R362" s="28" t="str">
        <f aca="false">IF(Q362="","",ROUND(Q362*L362,0))</f>
        <v/>
      </c>
      <c r="T362" s="29" t="str">
        <f aca="false">IF(A362="","",IF(MONTH(A362)=3,DATE(YEAR(A362),4,30),DATE(YEAR(A362),MONTH(A362)+1,7)))</f>
        <v/>
      </c>
      <c r="U362" s="26" t="str">
        <f aca="false">IF(OR(R362="",F362=""),"",IF(R362=0,0,IF(F362&gt;T362,(YEAR(F362)-YEAR(A362))*12+MONTH(F362)-MONTH(A362)+1,0)))</f>
        <v/>
      </c>
      <c r="V362" s="30" t="str">
        <f aca="false">IF(U362="","",ROUND(R362*Summary!$C$7*U362,0))</f>
        <v/>
      </c>
      <c r="W362" s="21" t="str">
        <f aca="false">IF(OR($B362="",$C362="",$E362=""),"",IF(R362=0,"No TDS yet",IF(F362="",IF(Summary!$C$6&gt;T362,"Overdue","Pending"),IF(F362&gt;T362,"Deposited late","Deposited"))))</f>
        <v/>
      </c>
      <c r="X362" s="31" t="str">
        <f aca="false">IF(B362="","",IF(OR(ISNA(MATCH($B362,Deductees!$A$5:$A$304,0)),ISNA(MATCH($C362,'Section Master'!$A$5:$A$29,0)),E362=""),1,0))</f>
        <v/>
      </c>
    </row>
    <row r="363" customFormat="false" ht="15" hidden="false" customHeight="true" outlineLevel="0" collapsed="false">
      <c r="A363" s="32"/>
      <c r="B363" s="17"/>
      <c r="C363" s="17"/>
      <c r="D363" s="17"/>
      <c r="E363" s="33"/>
      <c r="F363" s="32"/>
      <c r="G363" s="17"/>
      <c r="H363" s="24" t="str">
        <f aca="false">IF($B363="","",IFERROR(INDEX(Deductees!$B$5:$B$304,MATCH($B363,Deductees!$A$5:$A$304,0))&amp;"",""))</f>
        <v/>
      </c>
      <c r="I363" s="24" t="str">
        <f aca="false">IF($B363="","",IFERROR(INDEX(Deductees!$C$5:$C$304,MATCH($B363,Deductees!$A$5:$A$304,0)),"Not in master"))</f>
        <v/>
      </c>
      <c r="J363" s="24" t="str">
        <f aca="false">IF($B363="","",IFERROR(INDEX(Deductees!$D$5:$D$304,MATCH($B363,Deductees!$A$5:$A$304,0)),"-"))</f>
        <v/>
      </c>
      <c r="K363" s="24" t="str">
        <f aca="false">IF($C363="","",IFERROR(INDEX('Section Master'!$C$5:$C$29,MATCH($C363,'Section Master'!$A$5:$A$29,0))&amp;" / "&amp;INDEX('Section Master'!$D$5:$D$29,MATCH($C363,'Section Master'!$A$5:$A$29,0)),"Code not found"))</f>
        <v/>
      </c>
      <c r="L363" s="25" t="str">
        <f aca="false">IF(OR($B363="",$C363="",$E363=""),"",IFERROR(IF(I363&lt;&gt;"Valid",MAX(INDEX('Section Master'!$F$5:$F$29,MATCH($C363,'Section Master'!$A$5:$A$29,0)),INDEX('Section Master'!$G$5:$G$29,MATCH($C363,'Section Master'!$A$5:$A$29,0))),IF(J363="Individual/HUF",INDEX('Section Master'!$E$5:$E$29,MATCH($C363,'Section Master'!$A$5:$A$29,0)),INDEX('Section Master'!$F$5:$F$29,MATCH($C363,'Section Master'!$A$5:$A$29,0)))),0))</f>
        <v/>
      </c>
      <c r="M363" s="26" t="str">
        <f aca="false">IF(A363="","",IF(MONTH(A363)&gt;=4,YEAR(A363),YEAR(A363)-1))</f>
        <v/>
      </c>
      <c r="N363" s="21" t="str">
        <f aca="false">IF(A363="","","Q"&amp;CHOOSE(MONTH(A363),4,4,4,1,1,1,2,2,2,3,3,3))</f>
        <v/>
      </c>
      <c r="O363" s="27" t="str">
        <f aca="false">IF(OR($B363="",$C363="",$E363=""),"",SUMIFS($E$6:E363,$B$6:B363,B363,$C$6:C363,C363,$M$6:M363,M363))</f>
        <v/>
      </c>
      <c r="P363" s="27" t="str">
        <f aca="false">IF(OR($B363="",$C363="",$E363=""),"",SUMIFS($Q$6:Q362,$B$6:B362,B363,$C$6:C362,C363,$M$6:M362,M363))</f>
        <v/>
      </c>
      <c r="Q363" s="27" t="str">
        <f aca="false">IF(OR($B363="",$C363="",$E363=""),"",IFERROR(CHOOSE(MATCH(INDEX('Section Master'!$H$5:$H$29,MATCH($C363,'Section Master'!$A$5:$A$29,0)),{"Single+Aggregate","Aggregate","Per payment","Excess over","None"},0),IF(O363&gt;INDEX('Section Master'!$J$5:$J$29,MATCH($C363,'Section Master'!$A$5:$A$29,0)),O363-P363,IF(E363&gt;INDEX('Section Master'!$I$5:$I$29,MATCH($C363,'Section Master'!$A$5:$A$29,0)),E363,0)),IF(O363&gt;INDEX('Section Master'!$J$5:$J$29,MATCH($C363,'Section Master'!$A$5:$A$29,0)),O363-P363,0),IF(E363&gt;INDEX('Section Master'!$I$5:$I$29,MATCH($C363,'Section Master'!$A$5:$A$29,0)),E363,0),MAX(0,O363-INDEX('Section Master'!$J$5:$J$29,MATCH($C363,'Section Master'!$A$5:$A$29,0)))-P363,E363),0))</f>
        <v/>
      </c>
      <c r="R363" s="28" t="str">
        <f aca="false">IF(Q363="","",ROUND(Q363*L363,0))</f>
        <v/>
      </c>
      <c r="T363" s="29" t="str">
        <f aca="false">IF(A363="","",IF(MONTH(A363)=3,DATE(YEAR(A363),4,30),DATE(YEAR(A363),MONTH(A363)+1,7)))</f>
        <v/>
      </c>
      <c r="U363" s="26" t="str">
        <f aca="false">IF(OR(R363="",F363=""),"",IF(R363=0,0,IF(F363&gt;T363,(YEAR(F363)-YEAR(A363))*12+MONTH(F363)-MONTH(A363)+1,0)))</f>
        <v/>
      </c>
      <c r="V363" s="30" t="str">
        <f aca="false">IF(U363="","",ROUND(R363*Summary!$C$7*U363,0))</f>
        <v/>
      </c>
      <c r="W363" s="21" t="str">
        <f aca="false">IF(OR($B363="",$C363="",$E363=""),"",IF(R363=0,"No TDS yet",IF(F363="",IF(Summary!$C$6&gt;T363,"Overdue","Pending"),IF(F363&gt;T363,"Deposited late","Deposited"))))</f>
        <v/>
      </c>
      <c r="X363" s="31" t="str">
        <f aca="false">IF(B363="","",IF(OR(ISNA(MATCH($B363,Deductees!$A$5:$A$304,0)),ISNA(MATCH($C363,'Section Master'!$A$5:$A$29,0)),E363=""),1,0))</f>
        <v/>
      </c>
    </row>
    <row r="364" customFormat="false" ht="15" hidden="false" customHeight="true" outlineLevel="0" collapsed="false">
      <c r="A364" s="32"/>
      <c r="B364" s="17"/>
      <c r="C364" s="17"/>
      <c r="D364" s="17"/>
      <c r="E364" s="33"/>
      <c r="F364" s="32"/>
      <c r="G364" s="17"/>
      <c r="H364" s="24" t="str">
        <f aca="false">IF($B364="","",IFERROR(INDEX(Deductees!$B$5:$B$304,MATCH($B364,Deductees!$A$5:$A$304,0))&amp;"",""))</f>
        <v/>
      </c>
      <c r="I364" s="24" t="str">
        <f aca="false">IF($B364="","",IFERROR(INDEX(Deductees!$C$5:$C$304,MATCH($B364,Deductees!$A$5:$A$304,0)),"Not in master"))</f>
        <v/>
      </c>
      <c r="J364" s="24" t="str">
        <f aca="false">IF($B364="","",IFERROR(INDEX(Deductees!$D$5:$D$304,MATCH($B364,Deductees!$A$5:$A$304,0)),"-"))</f>
        <v/>
      </c>
      <c r="K364" s="24" t="str">
        <f aca="false">IF($C364="","",IFERROR(INDEX('Section Master'!$C$5:$C$29,MATCH($C364,'Section Master'!$A$5:$A$29,0))&amp;" / "&amp;INDEX('Section Master'!$D$5:$D$29,MATCH($C364,'Section Master'!$A$5:$A$29,0)),"Code not found"))</f>
        <v/>
      </c>
      <c r="L364" s="25" t="str">
        <f aca="false">IF(OR($B364="",$C364="",$E364=""),"",IFERROR(IF(I364&lt;&gt;"Valid",MAX(INDEX('Section Master'!$F$5:$F$29,MATCH($C364,'Section Master'!$A$5:$A$29,0)),INDEX('Section Master'!$G$5:$G$29,MATCH($C364,'Section Master'!$A$5:$A$29,0))),IF(J364="Individual/HUF",INDEX('Section Master'!$E$5:$E$29,MATCH($C364,'Section Master'!$A$5:$A$29,0)),INDEX('Section Master'!$F$5:$F$29,MATCH($C364,'Section Master'!$A$5:$A$29,0)))),0))</f>
        <v/>
      </c>
      <c r="M364" s="26" t="str">
        <f aca="false">IF(A364="","",IF(MONTH(A364)&gt;=4,YEAR(A364),YEAR(A364)-1))</f>
        <v/>
      </c>
      <c r="N364" s="21" t="str">
        <f aca="false">IF(A364="","","Q"&amp;CHOOSE(MONTH(A364),4,4,4,1,1,1,2,2,2,3,3,3))</f>
        <v/>
      </c>
      <c r="O364" s="27" t="str">
        <f aca="false">IF(OR($B364="",$C364="",$E364=""),"",SUMIFS($E$6:E364,$B$6:B364,B364,$C$6:C364,C364,$M$6:M364,M364))</f>
        <v/>
      </c>
      <c r="P364" s="27" t="str">
        <f aca="false">IF(OR($B364="",$C364="",$E364=""),"",SUMIFS($Q$6:Q363,$B$6:B363,B364,$C$6:C363,C364,$M$6:M363,M364))</f>
        <v/>
      </c>
      <c r="Q364" s="27" t="str">
        <f aca="false">IF(OR($B364="",$C364="",$E364=""),"",IFERROR(CHOOSE(MATCH(INDEX('Section Master'!$H$5:$H$29,MATCH($C364,'Section Master'!$A$5:$A$29,0)),{"Single+Aggregate","Aggregate","Per payment","Excess over","None"},0),IF(O364&gt;INDEX('Section Master'!$J$5:$J$29,MATCH($C364,'Section Master'!$A$5:$A$29,0)),O364-P364,IF(E364&gt;INDEX('Section Master'!$I$5:$I$29,MATCH($C364,'Section Master'!$A$5:$A$29,0)),E364,0)),IF(O364&gt;INDEX('Section Master'!$J$5:$J$29,MATCH($C364,'Section Master'!$A$5:$A$29,0)),O364-P364,0),IF(E364&gt;INDEX('Section Master'!$I$5:$I$29,MATCH($C364,'Section Master'!$A$5:$A$29,0)),E364,0),MAX(0,O364-INDEX('Section Master'!$J$5:$J$29,MATCH($C364,'Section Master'!$A$5:$A$29,0)))-P364,E364),0))</f>
        <v/>
      </c>
      <c r="R364" s="28" t="str">
        <f aca="false">IF(Q364="","",ROUND(Q364*L364,0))</f>
        <v/>
      </c>
      <c r="T364" s="29" t="str">
        <f aca="false">IF(A364="","",IF(MONTH(A364)=3,DATE(YEAR(A364),4,30),DATE(YEAR(A364),MONTH(A364)+1,7)))</f>
        <v/>
      </c>
      <c r="U364" s="26" t="str">
        <f aca="false">IF(OR(R364="",F364=""),"",IF(R364=0,0,IF(F364&gt;T364,(YEAR(F364)-YEAR(A364))*12+MONTH(F364)-MONTH(A364)+1,0)))</f>
        <v/>
      </c>
      <c r="V364" s="30" t="str">
        <f aca="false">IF(U364="","",ROUND(R364*Summary!$C$7*U364,0))</f>
        <v/>
      </c>
      <c r="W364" s="21" t="str">
        <f aca="false">IF(OR($B364="",$C364="",$E364=""),"",IF(R364=0,"No TDS yet",IF(F364="",IF(Summary!$C$6&gt;T364,"Overdue","Pending"),IF(F364&gt;T364,"Deposited late","Deposited"))))</f>
        <v/>
      </c>
      <c r="X364" s="31" t="str">
        <f aca="false">IF(B364="","",IF(OR(ISNA(MATCH($B364,Deductees!$A$5:$A$304,0)),ISNA(MATCH($C364,'Section Master'!$A$5:$A$29,0)),E364=""),1,0))</f>
        <v/>
      </c>
    </row>
    <row r="365" customFormat="false" ht="15" hidden="false" customHeight="true" outlineLevel="0" collapsed="false">
      <c r="A365" s="32"/>
      <c r="B365" s="17"/>
      <c r="C365" s="17"/>
      <c r="D365" s="17"/>
      <c r="E365" s="33"/>
      <c r="F365" s="32"/>
      <c r="G365" s="17"/>
      <c r="H365" s="24" t="str">
        <f aca="false">IF($B365="","",IFERROR(INDEX(Deductees!$B$5:$B$304,MATCH($B365,Deductees!$A$5:$A$304,0))&amp;"",""))</f>
        <v/>
      </c>
      <c r="I365" s="24" t="str">
        <f aca="false">IF($B365="","",IFERROR(INDEX(Deductees!$C$5:$C$304,MATCH($B365,Deductees!$A$5:$A$304,0)),"Not in master"))</f>
        <v/>
      </c>
      <c r="J365" s="24" t="str">
        <f aca="false">IF($B365="","",IFERROR(INDEX(Deductees!$D$5:$D$304,MATCH($B365,Deductees!$A$5:$A$304,0)),"-"))</f>
        <v/>
      </c>
      <c r="K365" s="24" t="str">
        <f aca="false">IF($C365="","",IFERROR(INDEX('Section Master'!$C$5:$C$29,MATCH($C365,'Section Master'!$A$5:$A$29,0))&amp;" / "&amp;INDEX('Section Master'!$D$5:$D$29,MATCH($C365,'Section Master'!$A$5:$A$29,0)),"Code not found"))</f>
        <v/>
      </c>
      <c r="L365" s="25" t="str">
        <f aca="false">IF(OR($B365="",$C365="",$E365=""),"",IFERROR(IF(I365&lt;&gt;"Valid",MAX(INDEX('Section Master'!$F$5:$F$29,MATCH($C365,'Section Master'!$A$5:$A$29,0)),INDEX('Section Master'!$G$5:$G$29,MATCH($C365,'Section Master'!$A$5:$A$29,0))),IF(J365="Individual/HUF",INDEX('Section Master'!$E$5:$E$29,MATCH($C365,'Section Master'!$A$5:$A$29,0)),INDEX('Section Master'!$F$5:$F$29,MATCH($C365,'Section Master'!$A$5:$A$29,0)))),0))</f>
        <v/>
      </c>
      <c r="M365" s="26" t="str">
        <f aca="false">IF(A365="","",IF(MONTH(A365)&gt;=4,YEAR(A365),YEAR(A365)-1))</f>
        <v/>
      </c>
      <c r="N365" s="21" t="str">
        <f aca="false">IF(A365="","","Q"&amp;CHOOSE(MONTH(A365),4,4,4,1,1,1,2,2,2,3,3,3))</f>
        <v/>
      </c>
      <c r="O365" s="27" t="str">
        <f aca="false">IF(OR($B365="",$C365="",$E365=""),"",SUMIFS($E$6:E365,$B$6:B365,B365,$C$6:C365,C365,$M$6:M365,M365))</f>
        <v/>
      </c>
      <c r="P365" s="27" t="str">
        <f aca="false">IF(OR($B365="",$C365="",$E365=""),"",SUMIFS($Q$6:Q364,$B$6:B364,B365,$C$6:C364,C365,$M$6:M364,M365))</f>
        <v/>
      </c>
      <c r="Q365" s="27" t="str">
        <f aca="false">IF(OR($B365="",$C365="",$E365=""),"",IFERROR(CHOOSE(MATCH(INDEX('Section Master'!$H$5:$H$29,MATCH($C365,'Section Master'!$A$5:$A$29,0)),{"Single+Aggregate","Aggregate","Per payment","Excess over","None"},0),IF(O365&gt;INDEX('Section Master'!$J$5:$J$29,MATCH($C365,'Section Master'!$A$5:$A$29,0)),O365-P365,IF(E365&gt;INDEX('Section Master'!$I$5:$I$29,MATCH($C365,'Section Master'!$A$5:$A$29,0)),E365,0)),IF(O365&gt;INDEX('Section Master'!$J$5:$J$29,MATCH($C365,'Section Master'!$A$5:$A$29,0)),O365-P365,0),IF(E365&gt;INDEX('Section Master'!$I$5:$I$29,MATCH($C365,'Section Master'!$A$5:$A$29,0)),E365,0),MAX(0,O365-INDEX('Section Master'!$J$5:$J$29,MATCH($C365,'Section Master'!$A$5:$A$29,0)))-P365,E365),0))</f>
        <v/>
      </c>
      <c r="R365" s="28" t="str">
        <f aca="false">IF(Q365="","",ROUND(Q365*L365,0))</f>
        <v/>
      </c>
      <c r="T365" s="29" t="str">
        <f aca="false">IF(A365="","",IF(MONTH(A365)=3,DATE(YEAR(A365),4,30),DATE(YEAR(A365),MONTH(A365)+1,7)))</f>
        <v/>
      </c>
      <c r="U365" s="26" t="str">
        <f aca="false">IF(OR(R365="",F365=""),"",IF(R365=0,0,IF(F365&gt;T365,(YEAR(F365)-YEAR(A365))*12+MONTH(F365)-MONTH(A365)+1,0)))</f>
        <v/>
      </c>
      <c r="V365" s="30" t="str">
        <f aca="false">IF(U365="","",ROUND(R365*Summary!$C$7*U365,0))</f>
        <v/>
      </c>
      <c r="W365" s="21" t="str">
        <f aca="false">IF(OR($B365="",$C365="",$E365=""),"",IF(R365=0,"No TDS yet",IF(F365="",IF(Summary!$C$6&gt;T365,"Overdue","Pending"),IF(F365&gt;T365,"Deposited late","Deposited"))))</f>
        <v/>
      </c>
      <c r="X365" s="31" t="str">
        <f aca="false">IF(B365="","",IF(OR(ISNA(MATCH($B365,Deductees!$A$5:$A$304,0)),ISNA(MATCH($C365,'Section Master'!$A$5:$A$29,0)),E365=""),1,0))</f>
        <v/>
      </c>
    </row>
    <row r="366" customFormat="false" ht="15" hidden="false" customHeight="true" outlineLevel="0" collapsed="false">
      <c r="A366" s="32"/>
      <c r="B366" s="17"/>
      <c r="C366" s="17"/>
      <c r="D366" s="17"/>
      <c r="E366" s="33"/>
      <c r="F366" s="32"/>
      <c r="G366" s="17"/>
      <c r="H366" s="24" t="str">
        <f aca="false">IF($B366="","",IFERROR(INDEX(Deductees!$B$5:$B$304,MATCH($B366,Deductees!$A$5:$A$304,0))&amp;"",""))</f>
        <v/>
      </c>
      <c r="I366" s="24" t="str">
        <f aca="false">IF($B366="","",IFERROR(INDEX(Deductees!$C$5:$C$304,MATCH($B366,Deductees!$A$5:$A$304,0)),"Not in master"))</f>
        <v/>
      </c>
      <c r="J366" s="24" t="str">
        <f aca="false">IF($B366="","",IFERROR(INDEX(Deductees!$D$5:$D$304,MATCH($B366,Deductees!$A$5:$A$304,0)),"-"))</f>
        <v/>
      </c>
      <c r="K366" s="24" t="str">
        <f aca="false">IF($C366="","",IFERROR(INDEX('Section Master'!$C$5:$C$29,MATCH($C366,'Section Master'!$A$5:$A$29,0))&amp;" / "&amp;INDEX('Section Master'!$D$5:$D$29,MATCH($C366,'Section Master'!$A$5:$A$29,0)),"Code not found"))</f>
        <v/>
      </c>
      <c r="L366" s="25" t="str">
        <f aca="false">IF(OR($B366="",$C366="",$E366=""),"",IFERROR(IF(I366&lt;&gt;"Valid",MAX(INDEX('Section Master'!$F$5:$F$29,MATCH($C366,'Section Master'!$A$5:$A$29,0)),INDEX('Section Master'!$G$5:$G$29,MATCH($C366,'Section Master'!$A$5:$A$29,0))),IF(J366="Individual/HUF",INDEX('Section Master'!$E$5:$E$29,MATCH($C366,'Section Master'!$A$5:$A$29,0)),INDEX('Section Master'!$F$5:$F$29,MATCH($C366,'Section Master'!$A$5:$A$29,0)))),0))</f>
        <v/>
      </c>
      <c r="M366" s="26" t="str">
        <f aca="false">IF(A366="","",IF(MONTH(A366)&gt;=4,YEAR(A366),YEAR(A366)-1))</f>
        <v/>
      </c>
      <c r="N366" s="21" t="str">
        <f aca="false">IF(A366="","","Q"&amp;CHOOSE(MONTH(A366),4,4,4,1,1,1,2,2,2,3,3,3))</f>
        <v/>
      </c>
      <c r="O366" s="27" t="str">
        <f aca="false">IF(OR($B366="",$C366="",$E366=""),"",SUMIFS($E$6:E366,$B$6:B366,B366,$C$6:C366,C366,$M$6:M366,M366))</f>
        <v/>
      </c>
      <c r="P366" s="27" t="str">
        <f aca="false">IF(OR($B366="",$C366="",$E366=""),"",SUMIFS($Q$6:Q365,$B$6:B365,B366,$C$6:C365,C366,$M$6:M365,M366))</f>
        <v/>
      </c>
      <c r="Q366" s="27" t="str">
        <f aca="false">IF(OR($B366="",$C366="",$E366=""),"",IFERROR(CHOOSE(MATCH(INDEX('Section Master'!$H$5:$H$29,MATCH($C366,'Section Master'!$A$5:$A$29,0)),{"Single+Aggregate","Aggregate","Per payment","Excess over","None"},0),IF(O366&gt;INDEX('Section Master'!$J$5:$J$29,MATCH($C366,'Section Master'!$A$5:$A$29,0)),O366-P366,IF(E366&gt;INDEX('Section Master'!$I$5:$I$29,MATCH($C366,'Section Master'!$A$5:$A$29,0)),E366,0)),IF(O366&gt;INDEX('Section Master'!$J$5:$J$29,MATCH($C366,'Section Master'!$A$5:$A$29,0)),O366-P366,0),IF(E366&gt;INDEX('Section Master'!$I$5:$I$29,MATCH($C366,'Section Master'!$A$5:$A$29,0)),E366,0),MAX(0,O366-INDEX('Section Master'!$J$5:$J$29,MATCH($C366,'Section Master'!$A$5:$A$29,0)))-P366,E366),0))</f>
        <v/>
      </c>
      <c r="R366" s="28" t="str">
        <f aca="false">IF(Q366="","",ROUND(Q366*L366,0))</f>
        <v/>
      </c>
      <c r="T366" s="29" t="str">
        <f aca="false">IF(A366="","",IF(MONTH(A366)=3,DATE(YEAR(A366),4,30),DATE(YEAR(A366),MONTH(A366)+1,7)))</f>
        <v/>
      </c>
      <c r="U366" s="26" t="str">
        <f aca="false">IF(OR(R366="",F366=""),"",IF(R366=0,0,IF(F366&gt;T366,(YEAR(F366)-YEAR(A366))*12+MONTH(F366)-MONTH(A366)+1,0)))</f>
        <v/>
      </c>
      <c r="V366" s="30" t="str">
        <f aca="false">IF(U366="","",ROUND(R366*Summary!$C$7*U366,0))</f>
        <v/>
      </c>
      <c r="W366" s="21" t="str">
        <f aca="false">IF(OR($B366="",$C366="",$E366=""),"",IF(R366=0,"No TDS yet",IF(F366="",IF(Summary!$C$6&gt;T366,"Overdue","Pending"),IF(F366&gt;T366,"Deposited late","Deposited"))))</f>
        <v/>
      </c>
      <c r="X366" s="31" t="str">
        <f aca="false">IF(B366="","",IF(OR(ISNA(MATCH($B366,Deductees!$A$5:$A$304,0)),ISNA(MATCH($C366,'Section Master'!$A$5:$A$29,0)),E366=""),1,0))</f>
        <v/>
      </c>
    </row>
    <row r="367" customFormat="false" ht="15" hidden="false" customHeight="true" outlineLevel="0" collapsed="false">
      <c r="A367" s="32"/>
      <c r="B367" s="17"/>
      <c r="C367" s="17"/>
      <c r="D367" s="17"/>
      <c r="E367" s="33"/>
      <c r="F367" s="32"/>
      <c r="G367" s="17"/>
      <c r="H367" s="24" t="str">
        <f aca="false">IF($B367="","",IFERROR(INDEX(Deductees!$B$5:$B$304,MATCH($B367,Deductees!$A$5:$A$304,0))&amp;"",""))</f>
        <v/>
      </c>
      <c r="I367" s="24" t="str">
        <f aca="false">IF($B367="","",IFERROR(INDEX(Deductees!$C$5:$C$304,MATCH($B367,Deductees!$A$5:$A$304,0)),"Not in master"))</f>
        <v/>
      </c>
      <c r="J367" s="24" t="str">
        <f aca="false">IF($B367="","",IFERROR(INDEX(Deductees!$D$5:$D$304,MATCH($B367,Deductees!$A$5:$A$304,0)),"-"))</f>
        <v/>
      </c>
      <c r="K367" s="24" t="str">
        <f aca="false">IF($C367="","",IFERROR(INDEX('Section Master'!$C$5:$C$29,MATCH($C367,'Section Master'!$A$5:$A$29,0))&amp;" / "&amp;INDEX('Section Master'!$D$5:$D$29,MATCH($C367,'Section Master'!$A$5:$A$29,0)),"Code not found"))</f>
        <v/>
      </c>
      <c r="L367" s="25" t="str">
        <f aca="false">IF(OR($B367="",$C367="",$E367=""),"",IFERROR(IF(I367&lt;&gt;"Valid",MAX(INDEX('Section Master'!$F$5:$F$29,MATCH($C367,'Section Master'!$A$5:$A$29,0)),INDEX('Section Master'!$G$5:$G$29,MATCH($C367,'Section Master'!$A$5:$A$29,0))),IF(J367="Individual/HUF",INDEX('Section Master'!$E$5:$E$29,MATCH($C367,'Section Master'!$A$5:$A$29,0)),INDEX('Section Master'!$F$5:$F$29,MATCH($C367,'Section Master'!$A$5:$A$29,0)))),0))</f>
        <v/>
      </c>
      <c r="M367" s="26" t="str">
        <f aca="false">IF(A367="","",IF(MONTH(A367)&gt;=4,YEAR(A367),YEAR(A367)-1))</f>
        <v/>
      </c>
      <c r="N367" s="21" t="str">
        <f aca="false">IF(A367="","","Q"&amp;CHOOSE(MONTH(A367),4,4,4,1,1,1,2,2,2,3,3,3))</f>
        <v/>
      </c>
      <c r="O367" s="27" t="str">
        <f aca="false">IF(OR($B367="",$C367="",$E367=""),"",SUMIFS($E$6:E367,$B$6:B367,B367,$C$6:C367,C367,$M$6:M367,M367))</f>
        <v/>
      </c>
      <c r="P367" s="27" t="str">
        <f aca="false">IF(OR($B367="",$C367="",$E367=""),"",SUMIFS($Q$6:Q366,$B$6:B366,B367,$C$6:C366,C367,$M$6:M366,M367))</f>
        <v/>
      </c>
      <c r="Q367" s="27" t="str">
        <f aca="false">IF(OR($B367="",$C367="",$E367=""),"",IFERROR(CHOOSE(MATCH(INDEX('Section Master'!$H$5:$H$29,MATCH($C367,'Section Master'!$A$5:$A$29,0)),{"Single+Aggregate","Aggregate","Per payment","Excess over","None"},0),IF(O367&gt;INDEX('Section Master'!$J$5:$J$29,MATCH($C367,'Section Master'!$A$5:$A$29,0)),O367-P367,IF(E367&gt;INDEX('Section Master'!$I$5:$I$29,MATCH($C367,'Section Master'!$A$5:$A$29,0)),E367,0)),IF(O367&gt;INDEX('Section Master'!$J$5:$J$29,MATCH($C367,'Section Master'!$A$5:$A$29,0)),O367-P367,0),IF(E367&gt;INDEX('Section Master'!$I$5:$I$29,MATCH($C367,'Section Master'!$A$5:$A$29,0)),E367,0),MAX(0,O367-INDEX('Section Master'!$J$5:$J$29,MATCH($C367,'Section Master'!$A$5:$A$29,0)))-P367,E367),0))</f>
        <v/>
      </c>
      <c r="R367" s="28" t="str">
        <f aca="false">IF(Q367="","",ROUND(Q367*L367,0))</f>
        <v/>
      </c>
      <c r="T367" s="29" t="str">
        <f aca="false">IF(A367="","",IF(MONTH(A367)=3,DATE(YEAR(A367),4,30),DATE(YEAR(A367),MONTH(A367)+1,7)))</f>
        <v/>
      </c>
      <c r="U367" s="26" t="str">
        <f aca="false">IF(OR(R367="",F367=""),"",IF(R367=0,0,IF(F367&gt;T367,(YEAR(F367)-YEAR(A367))*12+MONTH(F367)-MONTH(A367)+1,0)))</f>
        <v/>
      </c>
      <c r="V367" s="30" t="str">
        <f aca="false">IF(U367="","",ROUND(R367*Summary!$C$7*U367,0))</f>
        <v/>
      </c>
      <c r="W367" s="21" t="str">
        <f aca="false">IF(OR($B367="",$C367="",$E367=""),"",IF(R367=0,"No TDS yet",IF(F367="",IF(Summary!$C$6&gt;T367,"Overdue","Pending"),IF(F367&gt;T367,"Deposited late","Deposited"))))</f>
        <v/>
      </c>
      <c r="X367" s="31" t="str">
        <f aca="false">IF(B367="","",IF(OR(ISNA(MATCH($B367,Deductees!$A$5:$A$304,0)),ISNA(MATCH($C367,'Section Master'!$A$5:$A$29,0)),E367=""),1,0))</f>
        <v/>
      </c>
    </row>
    <row r="368" customFormat="false" ht="15" hidden="false" customHeight="true" outlineLevel="0" collapsed="false">
      <c r="A368" s="32"/>
      <c r="B368" s="17"/>
      <c r="C368" s="17"/>
      <c r="D368" s="17"/>
      <c r="E368" s="33"/>
      <c r="F368" s="32"/>
      <c r="G368" s="17"/>
      <c r="H368" s="24" t="str">
        <f aca="false">IF($B368="","",IFERROR(INDEX(Deductees!$B$5:$B$304,MATCH($B368,Deductees!$A$5:$A$304,0))&amp;"",""))</f>
        <v/>
      </c>
      <c r="I368" s="24" t="str">
        <f aca="false">IF($B368="","",IFERROR(INDEX(Deductees!$C$5:$C$304,MATCH($B368,Deductees!$A$5:$A$304,0)),"Not in master"))</f>
        <v/>
      </c>
      <c r="J368" s="24" t="str">
        <f aca="false">IF($B368="","",IFERROR(INDEX(Deductees!$D$5:$D$304,MATCH($B368,Deductees!$A$5:$A$304,0)),"-"))</f>
        <v/>
      </c>
      <c r="K368" s="24" t="str">
        <f aca="false">IF($C368="","",IFERROR(INDEX('Section Master'!$C$5:$C$29,MATCH($C368,'Section Master'!$A$5:$A$29,0))&amp;" / "&amp;INDEX('Section Master'!$D$5:$D$29,MATCH($C368,'Section Master'!$A$5:$A$29,0)),"Code not found"))</f>
        <v/>
      </c>
      <c r="L368" s="25" t="str">
        <f aca="false">IF(OR($B368="",$C368="",$E368=""),"",IFERROR(IF(I368&lt;&gt;"Valid",MAX(INDEX('Section Master'!$F$5:$F$29,MATCH($C368,'Section Master'!$A$5:$A$29,0)),INDEX('Section Master'!$G$5:$G$29,MATCH($C368,'Section Master'!$A$5:$A$29,0))),IF(J368="Individual/HUF",INDEX('Section Master'!$E$5:$E$29,MATCH($C368,'Section Master'!$A$5:$A$29,0)),INDEX('Section Master'!$F$5:$F$29,MATCH($C368,'Section Master'!$A$5:$A$29,0)))),0))</f>
        <v/>
      </c>
      <c r="M368" s="26" t="str">
        <f aca="false">IF(A368="","",IF(MONTH(A368)&gt;=4,YEAR(A368),YEAR(A368)-1))</f>
        <v/>
      </c>
      <c r="N368" s="21" t="str">
        <f aca="false">IF(A368="","","Q"&amp;CHOOSE(MONTH(A368),4,4,4,1,1,1,2,2,2,3,3,3))</f>
        <v/>
      </c>
      <c r="O368" s="27" t="str">
        <f aca="false">IF(OR($B368="",$C368="",$E368=""),"",SUMIFS($E$6:E368,$B$6:B368,B368,$C$6:C368,C368,$M$6:M368,M368))</f>
        <v/>
      </c>
      <c r="P368" s="27" t="str">
        <f aca="false">IF(OR($B368="",$C368="",$E368=""),"",SUMIFS($Q$6:Q367,$B$6:B367,B368,$C$6:C367,C368,$M$6:M367,M368))</f>
        <v/>
      </c>
      <c r="Q368" s="27" t="str">
        <f aca="false">IF(OR($B368="",$C368="",$E368=""),"",IFERROR(CHOOSE(MATCH(INDEX('Section Master'!$H$5:$H$29,MATCH($C368,'Section Master'!$A$5:$A$29,0)),{"Single+Aggregate","Aggregate","Per payment","Excess over","None"},0),IF(O368&gt;INDEX('Section Master'!$J$5:$J$29,MATCH($C368,'Section Master'!$A$5:$A$29,0)),O368-P368,IF(E368&gt;INDEX('Section Master'!$I$5:$I$29,MATCH($C368,'Section Master'!$A$5:$A$29,0)),E368,0)),IF(O368&gt;INDEX('Section Master'!$J$5:$J$29,MATCH($C368,'Section Master'!$A$5:$A$29,0)),O368-P368,0),IF(E368&gt;INDEX('Section Master'!$I$5:$I$29,MATCH($C368,'Section Master'!$A$5:$A$29,0)),E368,0),MAX(0,O368-INDEX('Section Master'!$J$5:$J$29,MATCH($C368,'Section Master'!$A$5:$A$29,0)))-P368,E368),0))</f>
        <v/>
      </c>
      <c r="R368" s="28" t="str">
        <f aca="false">IF(Q368="","",ROUND(Q368*L368,0))</f>
        <v/>
      </c>
      <c r="T368" s="29" t="str">
        <f aca="false">IF(A368="","",IF(MONTH(A368)=3,DATE(YEAR(A368),4,30),DATE(YEAR(A368),MONTH(A368)+1,7)))</f>
        <v/>
      </c>
      <c r="U368" s="26" t="str">
        <f aca="false">IF(OR(R368="",F368=""),"",IF(R368=0,0,IF(F368&gt;T368,(YEAR(F368)-YEAR(A368))*12+MONTH(F368)-MONTH(A368)+1,0)))</f>
        <v/>
      </c>
      <c r="V368" s="30" t="str">
        <f aca="false">IF(U368="","",ROUND(R368*Summary!$C$7*U368,0))</f>
        <v/>
      </c>
      <c r="W368" s="21" t="str">
        <f aca="false">IF(OR($B368="",$C368="",$E368=""),"",IF(R368=0,"No TDS yet",IF(F368="",IF(Summary!$C$6&gt;T368,"Overdue","Pending"),IF(F368&gt;T368,"Deposited late","Deposited"))))</f>
        <v/>
      </c>
      <c r="X368" s="31" t="str">
        <f aca="false">IF(B368="","",IF(OR(ISNA(MATCH($B368,Deductees!$A$5:$A$304,0)),ISNA(MATCH($C368,'Section Master'!$A$5:$A$29,0)),E368=""),1,0))</f>
        <v/>
      </c>
    </row>
    <row r="369" customFormat="false" ht="15" hidden="false" customHeight="true" outlineLevel="0" collapsed="false">
      <c r="A369" s="32"/>
      <c r="B369" s="17"/>
      <c r="C369" s="17"/>
      <c r="D369" s="17"/>
      <c r="E369" s="33"/>
      <c r="F369" s="32"/>
      <c r="G369" s="17"/>
      <c r="H369" s="24" t="str">
        <f aca="false">IF($B369="","",IFERROR(INDEX(Deductees!$B$5:$B$304,MATCH($B369,Deductees!$A$5:$A$304,0))&amp;"",""))</f>
        <v/>
      </c>
      <c r="I369" s="24" t="str">
        <f aca="false">IF($B369="","",IFERROR(INDEX(Deductees!$C$5:$C$304,MATCH($B369,Deductees!$A$5:$A$304,0)),"Not in master"))</f>
        <v/>
      </c>
      <c r="J369" s="24" t="str">
        <f aca="false">IF($B369="","",IFERROR(INDEX(Deductees!$D$5:$D$304,MATCH($B369,Deductees!$A$5:$A$304,0)),"-"))</f>
        <v/>
      </c>
      <c r="K369" s="24" t="str">
        <f aca="false">IF($C369="","",IFERROR(INDEX('Section Master'!$C$5:$C$29,MATCH($C369,'Section Master'!$A$5:$A$29,0))&amp;" / "&amp;INDEX('Section Master'!$D$5:$D$29,MATCH($C369,'Section Master'!$A$5:$A$29,0)),"Code not found"))</f>
        <v/>
      </c>
      <c r="L369" s="25" t="str">
        <f aca="false">IF(OR($B369="",$C369="",$E369=""),"",IFERROR(IF(I369&lt;&gt;"Valid",MAX(INDEX('Section Master'!$F$5:$F$29,MATCH($C369,'Section Master'!$A$5:$A$29,0)),INDEX('Section Master'!$G$5:$G$29,MATCH($C369,'Section Master'!$A$5:$A$29,0))),IF(J369="Individual/HUF",INDEX('Section Master'!$E$5:$E$29,MATCH($C369,'Section Master'!$A$5:$A$29,0)),INDEX('Section Master'!$F$5:$F$29,MATCH($C369,'Section Master'!$A$5:$A$29,0)))),0))</f>
        <v/>
      </c>
      <c r="M369" s="26" t="str">
        <f aca="false">IF(A369="","",IF(MONTH(A369)&gt;=4,YEAR(A369),YEAR(A369)-1))</f>
        <v/>
      </c>
      <c r="N369" s="21" t="str">
        <f aca="false">IF(A369="","","Q"&amp;CHOOSE(MONTH(A369),4,4,4,1,1,1,2,2,2,3,3,3))</f>
        <v/>
      </c>
      <c r="O369" s="27" t="str">
        <f aca="false">IF(OR($B369="",$C369="",$E369=""),"",SUMIFS($E$6:E369,$B$6:B369,B369,$C$6:C369,C369,$M$6:M369,M369))</f>
        <v/>
      </c>
      <c r="P369" s="27" t="str">
        <f aca="false">IF(OR($B369="",$C369="",$E369=""),"",SUMIFS($Q$6:Q368,$B$6:B368,B369,$C$6:C368,C369,$M$6:M368,M369))</f>
        <v/>
      </c>
      <c r="Q369" s="27" t="str">
        <f aca="false">IF(OR($B369="",$C369="",$E369=""),"",IFERROR(CHOOSE(MATCH(INDEX('Section Master'!$H$5:$H$29,MATCH($C369,'Section Master'!$A$5:$A$29,0)),{"Single+Aggregate","Aggregate","Per payment","Excess over","None"},0),IF(O369&gt;INDEX('Section Master'!$J$5:$J$29,MATCH($C369,'Section Master'!$A$5:$A$29,0)),O369-P369,IF(E369&gt;INDEX('Section Master'!$I$5:$I$29,MATCH($C369,'Section Master'!$A$5:$A$29,0)),E369,0)),IF(O369&gt;INDEX('Section Master'!$J$5:$J$29,MATCH($C369,'Section Master'!$A$5:$A$29,0)),O369-P369,0),IF(E369&gt;INDEX('Section Master'!$I$5:$I$29,MATCH($C369,'Section Master'!$A$5:$A$29,0)),E369,0),MAX(0,O369-INDEX('Section Master'!$J$5:$J$29,MATCH($C369,'Section Master'!$A$5:$A$29,0)))-P369,E369),0))</f>
        <v/>
      </c>
      <c r="R369" s="28" t="str">
        <f aca="false">IF(Q369="","",ROUND(Q369*L369,0))</f>
        <v/>
      </c>
      <c r="T369" s="29" t="str">
        <f aca="false">IF(A369="","",IF(MONTH(A369)=3,DATE(YEAR(A369),4,30),DATE(YEAR(A369),MONTH(A369)+1,7)))</f>
        <v/>
      </c>
      <c r="U369" s="26" t="str">
        <f aca="false">IF(OR(R369="",F369=""),"",IF(R369=0,0,IF(F369&gt;T369,(YEAR(F369)-YEAR(A369))*12+MONTH(F369)-MONTH(A369)+1,0)))</f>
        <v/>
      </c>
      <c r="V369" s="30" t="str">
        <f aca="false">IF(U369="","",ROUND(R369*Summary!$C$7*U369,0))</f>
        <v/>
      </c>
      <c r="W369" s="21" t="str">
        <f aca="false">IF(OR($B369="",$C369="",$E369=""),"",IF(R369=0,"No TDS yet",IF(F369="",IF(Summary!$C$6&gt;T369,"Overdue","Pending"),IF(F369&gt;T369,"Deposited late","Deposited"))))</f>
        <v/>
      </c>
      <c r="X369" s="31" t="str">
        <f aca="false">IF(B369="","",IF(OR(ISNA(MATCH($B369,Deductees!$A$5:$A$304,0)),ISNA(MATCH($C369,'Section Master'!$A$5:$A$29,0)),E369=""),1,0))</f>
        <v/>
      </c>
    </row>
    <row r="370" customFormat="false" ht="15" hidden="false" customHeight="true" outlineLevel="0" collapsed="false">
      <c r="A370" s="32"/>
      <c r="B370" s="17"/>
      <c r="C370" s="17"/>
      <c r="D370" s="17"/>
      <c r="E370" s="33"/>
      <c r="F370" s="32"/>
      <c r="G370" s="17"/>
      <c r="H370" s="24" t="str">
        <f aca="false">IF($B370="","",IFERROR(INDEX(Deductees!$B$5:$B$304,MATCH($B370,Deductees!$A$5:$A$304,0))&amp;"",""))</f>
        <v/>
      </c>
      <c r="I370" s="24" t="str">
        <f aca="false">IF($B370="","",IFERROR(INDEX(Deductees!$C$5:$C$304,MATCH($B370,Deductees!$A$5:$A$304,0)),"Not in master"))</f>
        <v/>
      </c>
      <c r="J370" s="24" t="str">
        <f aca="false">IF($B370="","",IFERROR(INDEX(Deductees!$D$5:$D$304,MATCH($B370,Deductees!$A$5:$A$304,0)),"-"))</f>
        <v/>
      </c>
      <c r="K370" s="24" t="str">
        <f aca="false">IF($C370="","",IFERROR(INDEX('Section Master'!$C$5:$C$29,MATCH($C370,'Section Master'!$A$5:$A$29,0))&amp;" / "&amp;INDEX('Section Master'!$D$5:$D$29,MATCH($C370,'Section Master'!$A$5:$A$29,0)),"Code not found"))</f>
        <v/>
      </c>
      <c r="L370" s="25" t="str">
        <f aca="false">IF(OR($B370="",$C370="",$E370=""),"",IFERROR(IF(I370&lt;&gt;"Valid",MAX(INDEX('Section Master'!$F$5:$F$29,MATCH($C370,'Section Master'!$A$5:$A$29,0)),INDEX('Section Master'!$G$5:$G$29,MATCH($C370,'Section Master'!$A$5:$A$29,0))),IF(J370="Individual/HUF",INDEX('Section Master'!$E$5:$E$29,MATCH($C370,'Section Master'!$A$5:$A$29,0)),INDEX('Section Master'!$F$5:$F$29,MATCH($C370,'Section Master'!$A$5:$A$29,0)))),0))</f>
        <v/>
      </c>
      <c r="M370" s="26" t="str">
        <f aca="false">IF(A370="","",IF(MONTH(A370)&gt;=4,YEAR(A370),YEAR(A370)-1))</f>
        <v/>
      </c>
      <c r="N370" s="21" t="str">
        <f aca="false">IF(A370="","","Q"&amp;CHOOSE(MONTH(A370),4,4,4,1,1,1,2,2,2,3,3,3))</f>
        <v/>
      </c>
      <c r="O370" s="27" t="str">
        <f aca="false">IF(OR($B370="",$C370="",$E370=""),"",SUMIFS($E$6:E370,$B$6:B370,B370,$C$6:C370,C370,$M$6:M370,M370))</f>
        <v/>
      </c>
      <c r="P370" s="27" t="str">
        <f aca="false">IF(OR($B370="",$C370="",$E370=""),"",SUMIFS($Q$6:Q369,$B$6:B369,B370,$C$6:C369,C370,$M$6:M369,M370))</f>
        <v/>
      </c>
      <c r="Q370" s="27" t="str">
        <f aca="false">IF(OR($B370="",$C370="",$E370=""),"",IFERROR(CHOOSE(MATCH(INDEX('Section Master'!$H$5:$H$29,MATCH($C370,'Section Master'!$A$5:$A$29,0)),{"Single+Aggregate","Aggregate","Per payment","Excess over","None"},0),IF(O370&gt;INDEX('Section Master'!$J$5:$J$29,MATCH($C370,'Section Master'!$A$5:$A$29,0)),O370-P370,IF(E370&gt;INDEX('Section Master'!$I$5:$I$29,MATCH($C370,'Section Master'!$A$5:$A$29,0)),E370,0)),IF(O370&gt;INDEX('Section Master'!$J$5:$J$29,MATCH($C370,'Section Master'!$A$5:$A$29,0)),O370-P370,0),IF(E370&gt;INDEX('Section Master'!$I$5:$I$29,MATCH($C370,'Section Master'!$A$5:$A$29,0)),E370,0),MAX(0,O370-INDEX('Section Master'!$J$5:$J$29,MATCH($C370,'Section Master'!$A$5:$A$29,0)))-P370,E370),0))</f>
        <v/>
      </c>
      <c r="R370" s="28" t="str">
        <f aca="false">IF(Q370="","",ROUND(Q370*L370,0))</f>
        <v/>
      </c>
      <c r="T370" s="29" t="str">
        <f aca="false">IF(A370="","",IF(MONTH(A370)=3,DATE(YEAR(A370),4,30),DATE(YEAR(A370),MONTH(A370)+1,7)))</f>
        <v/>
      </c>
      <c r="U370" s="26" t="str">
        <f aca="false">IF(OR(R370="",F370=""),"",IF(R370=0,0,IF(F370&gt;T370,(YEAR(F370)-YEAR(A370))*12+MONTH(F370)-MONTH(A370)+1,0)))</f>
        <v/>
      </c>
      <c r="V370" s="30" t="str">
        <f aca="false">IF(U370="","",ROUND(R370*Summary!$C$7*U370,0))</f>
        <v/>
      </c>
      <c r="W370" s="21" t="str">
        <f aca="false">IF(OR($B370="",$C370="",$E370=""),"",IF(R370=0,"No TDS yet",IF(F370="",IF(Summary!$C$6&gt;T370,"Overdue","Pending"),IF(F370&gt;T370,"Deposited late","Deposited"))))</f>
        <v/>
      </c>
      <c r="X370" s="31" t="str">
        <f aca="false">IF(B370="","",IF(OR(ISNA(MATCH($B370,Deductees!$A$5:$A$304,0)),ISNA(MATCH($C370,'Section Master'!$A$5:$A$29,0)),E370=""),1,0))</f>
        <v/>
      </c>
    </row>
    <row r="371" customFormat="false" ht="15" hidden="false" customHeight="true" outlineLevel="0" collapsed="false">
      <c r="A371" s="32"/>
      <c r="B371" s="17"/>
      <c r="C371" s="17"/>
      <c r="D371" s="17"/>
      <c r="E371" s="33"/>
      <c r="F371" s="32"/>
      <c r="G371" s="17"/>
      <c r="H371" s="24" t="str">
        <f aca="false">IF($B371="","",IFERROR(INDEX(Deductees!$B$5:$B$304,MATCH($B371,Deductees!$A$5:$A$304,0))&amp;"",""))</f>
        <v/>
      </c>
      <c r="I371" s="24" t="str">
        <f aca="false">IF($B371="","",IFERROR(INDEX(Deductees!$C$5:$C$304,MATCH($B371,Deductees!$A$5:$A$304,0)),"Not in master"))</f>
        <v/>
      </c>
      <c r="J371" s="24" t="str">
        <f aca="false">IF($B371="","",IFERROR(INDEX(Deductees!$D$5:$D$304,MATCH($B371,Deductees!$A$5:$A$304,0)),"-"))</f>
        <v/>
      </c>
      <c r="K371" s="24" t="str">
        <f aca="false">IF($C371="","",IFERROR(INDEX('Section Master'!$C$5:$C$29,MATCH($C371,'Section Master'!$A$5:$A$29,0))&amp;" / "&amp;INDEX('Section Master'!$D$5:$D$29,MATCH($C371,'Section Master'!$A$5:$A$29,0)),"Code not found"))</f>
        <v/>
      </c>
      <c r="L371" s="25" t="str">
        <f aca="false">IF(OR($B371="",$C371="",$E371=""),"",IFERROR(IF(I371&lt;&gt;"Valid",MAX(INDEX('Section Master'!$F$5:$F$29,MATCH($C371,'Section Master'!$A$5:$A$29,0)),INDEX('Section Master'!$G$5:$G$29,MATCH($C371,'Section Master'!$A$5:$A$29,0))),IF(J371="Individual/HUF",INDEX('Section Master'!$E$5:$E$29,MATCH($C371,'Section Master'!$A$5:$A$29,0)),INDEX('Section Master'!$F$5:$F$29,MATCH($C371,'Section Master'!$A$5:$A$29,0)))),0))</f>
        <v/>
      </c>
      <c r="M371" s="26" t="str">
        <f aca="false">IF(A371="","",IF(MONTH(A371)&gt;=4,YEAR(A371),YEAR(A371)-1))</f>
        <v/>
      </c>
      <c r="N371" s="21" t="str">
        <f aca="false">IF(A371="","","Q"&amp;CHOOSE(MONTH(A371),4,4,4,1,1,1,2,2,2,3,3,3))</f>
        <v/>
      </c>
      <c r="O371" s="27" t="str">
        <f aca="false">IF(OR($B371="",$C371="",$E371=""),"",SUMIFS($E$6:E371,$B$6:B371,B371,$C$6:C371,C371,$M$6:M371,M371))</f>
        <v/>
      </c>
      <c r="P371" s="27" t="str">
        <f aca="false">IF(OR($B371="",$C371="",$E371=""),"",SUMIFS($Q$6:Q370,$B$6:B370,B371,$C$6:C370,C371,$M$6:M370,M371))</f>
        <v/>
      </c>
      <c r="Q371" s="27" t="str">
        <f aca="false">IF(OR($B371="",$C371="",$E371=""),"",IFERROR(CHOOSE(MATCH(INDEX('Section Master'!$H$5:$H$29,MATCH($C371,'Section Master'!$A$5:$A$29,0)),{"Single+Aggregate","Aggregate","Per payment","Excess over","None"},0),IF(O371&gt;INDEX('Section Master'!$J$5:$J$29,MATCH($C371,'Section Master'!$A$5:$A$29,0)),O371-P371,IF(E371&gt;INDEX('Section Master'!$I$5:$I$29,MATCH($C371,'Section Master'!$A$5:$A$29,0)),E371,0)),IF(O371&gt;INDEX('Section Master'!$J$5:$J$29,MATCH($C371,'Section Master'!$A$5:$A$29,0)),O371-P371,0),IF(E371&gt;INDEX('Section Master'!$I$5:$I$29,MATCH($C371,'Section Master'!$A$5:$A$29,0)),E371,0),MAX(0,O371-INDEX('Section Master'!$J$5:$J$29,MATCH($C371,'Section Master'!$A$5:$A$29,0)))-P371,E371),0))</f>
        <v/>
      </c>
      <c r="R371" s="28" t="str">
        <f aca="false">IF(Q371="","",ROUND(Q371*L371,0))</f>
        <v/>
      </c>
      <c r="T371" s="29" t="str">
        <f aca="false">IF(A371="","",IF(MONTH(A371)=3,DATE(YEAR(A371),4,30),DATE(YEAR(A371),MONTH(A371)+1,7)))</f>
        <v/>
      </c>
      <c r="U371" s="26" t="str">
        <f aca="false">IF(OR(R371="",F371=""),"",IF(R371=0,0,IF(F371&gt;T371,(YEAR(F371)-YEAR(A371))*12+MONTH(F371)-MONTH(A371)+1,0)))</f>
        <v/>
      </c>
      <c r="V371" s="30" t="str">
        <f aca="false">IF(U371="","",ROUND(R371*Summary!$C$7*U371,0))</f>
        <v/>
      </c>
      <c r="W371" s="21" t="str">
        <f aca="false">IF(OR($B371="",$C371="",$E371=""),"",IF(R371=0,"No TDS yet",IF(F371="",IF(Summary!$C$6&gt;T371,"Overdue","Pending"),IF(F371&gt;T371,"Deposited late","Deposited"))))</f>
        <v/>
      </c>
      <c r="X371" s="31" t="str">
        <f aca="false">IF(B371="","",IF(OR(ISNA(MATCH($B371,Deductees!$A$5:$A$304,0)),ISNA(MATCH($C371,'Section Master'!$A$5:$A$29,0)),E371=""),1,0))</f>
        <v/>
      </c>
    </row>
    <row r="372" customFormat="false" ht="15" hidden="false" customHeight="true" outlineLevel="0" collapsed="false">
      <c r="A372" s="32"/>
      <c r="B372" s="17"/>
      <c r="C372" s="17"/>
      <c r="D372" s="17"/>
      <c r="E372" s="33"/>
      <c r="F372" s="32"/>
      <c r="G372" s="17"/>
      <c r="H372" s="24" t="str">
        <f aca="false">IF($B372="","",IFERROR(INDEX(Deductees!$B$5:$B$304,MATCH($B372,Deductees!$A$5:$A$304,0))&amp;"",""))</f>
        <v/>
      </c>
      <c r="I372" s="24" t="str">
        <f aca="false">IF($B372="","",IFERROR(INDEX(Deductees!$C$5:$C$304,MATCH($B372,Deductees!$A$5:$A$304,0)),"Not in master"))</f>
        <v/>
      </c>
      <c r="J372" s="24" t="str">
        <f aca="false">IF($B372="","",IFERROR(INDEX(Deductees!$D$5:$D$304,MATCH($B372,Deductees!$A$5:$A$304,0)),"-"))</f>
        <v/>
      </c>
      <c r="K372" s="24" t="str">
        <f aca="false">IF($C372="","",IFERROR(INDEX('Section Master'!$C$5:$C$29,MATCH($C372,'Section Master'!$A$5:$A$29,0))&amp;" / "&amp;INDEX('Section Master'!$D$5:$D$29,MATCH($C372,'Section Master'!$A$5:$A$29,0)),"Code not found"))</f>
        <v/>
      </c>
      <c r="L372" s="25" t="str">
        <f aca="false">IF(OR($B372="",$C372="",$E372=""),"",IFERROR(IF(I372&lt;&gt;"Valid",MAX(INDEX('Section Master'!$F$5:$F$29,MATCH($C372,'Section Master'!$A$5:$A$29,0)),INDEX('Section Master'!$G$5:$G$29,MATCH($C372,'Section Master'!$A$5:$A$29,0))),IF(J372="Individual/HUF",INDEX('Section Master'!$E$5:$E$29,MATCH($C372,'Section Master'!$A$5:$A$29,0)),INDEX('Section Master'!$F$5:$F$29,MATCH($C372,'Section Master'!$A$5:$A$29,0)))),0))</f>
        <v/>
      </c>
      <c r="M372" s="26" t="str">
        <f aca="false">IF(A372="","",IF(MONTH(A372)&gt;=4,YEAR(A372),YEAR(A372)-1))</f>
        <v/>
      </c>
      <c r="N372" s="21" t="str">
        <f aca="false">IF(A372="","","Q"&amp;CHOOSE(MONTH(A372),4,4,4,1,1,1,2,2,2,3,3,3))</f>
        <v/>
      </c>
      <c r="O372" s="27" t="str">
        <f aca="false">IF(OR($B372="",$C372="",$E372=""),"",SUMIFS($E$6:E372,$B$6:B372,B372,$C$6:C372,C372,$M$6:M372,M372))</f>
        <v/>
      </c>
      <c r="P372" s="27" t="str">
        <f aca="false">IF(OR($B372="",$C372="",$E372=""),"",SUMIFS($Q$6:Q371,$B$6:B371,B372,$C$6:C371,C372,$M$6:M371,M372))</f>
        <v/>
      </c>
      <c r="Q372" s="27" t="str">
        <f aca="false">IF(OR($B372="",$C372="",$E372=""),"",IFERROR(CHOOSE(MATCH(INDEX('Section Master'!$H$5:$H$29,MATCH($C372,'Section Master'!$A$5:$A$29,0)),{"Single+Aggregate","Aggregate","Per payment","Excess over","None"},0),IF(O372&gt;INDEX('Section Master'!$J$5:$J$29,MATCH($C372,'Section Master'!$A$5:$A$29,0)),O372-P372,IF(E372&gt;INDEX('Section Master'!$I$5:$I$29,MATCH($C372,'Section Master'!$A$5:$A$29,0)),E372,0)),IF(O372&gt;INDEX('Section Master'!$J$5:$J$29,MATCH($C372,'Section Master'!$A$5:$A$29,0)),O372-P372,0),IF(E372&gt;INDEX('Section Master'!$I$5:$I$29,MATCH($C372,'Section Master'!$A$5:$A$29,0)),E372,0),MAX(0,O372-INDEX('Section Master'!$J$5:$J$29,MATCH($C372,'Section Master'!$A$5:$A$29,0)))-P372,E372),0))</f>
        <v/>
      </c>
      <c r="R372" s="28" t="str">
        <f aca="false">IF(Q372="","",ROUND(Q372*L372,0))</f>
        <v/>
      </c>
      <c r="T372" s="29" t="str">
        <f aca="false">IF(A372="","",IF(MONTH(A372)=3,DATE(YEAR(A372),4,30),DATE(YEAR(A372),MONTH(A372)+1,7)))</f>
        <v/>
      </c>
      <c r="U372" s="26" t="str">
        <f aca="false">IF(OR(R372="",F372=""),"",IF(R372=0,0,IF(F372&gt;T372,(YEAR(F372)-YEAR(A372))*12+MONTH(F372)-MONTH(A372)+1,0)))</f>
        <v/>
      </c>
      <c r="V372" s="30" t="str">
        <f aca="false">IF(U372="","",ROUND(R372*Summary!$C$7*U372,0))</f>
        <v/>
      </c>
      <c r="W372" s="21" t="str">
        <f aca="false">IF(OR($B372="",$C372="",$E372=""),"",IF(R372=0,"No TDS yet",IF(F372="",IF(Summary!$C$6&gt;T372,"Overdue","Pending"),IF(F372&gt;T372,"Deposited late","Deposited"))))</f>
        <v/>
      </c>
      <c r="X372" s="31" t="str">
        <f aca="false">IF(B372="","",IF(OR(ISNA(MATCH($B372,Deductees!$A$5:$A$304,0)),ISNA(MATCH($C372,'Section Master'!$A$5:$A$29,0)),E372=""),1,0))</f>
        <v/>
      </c>
    </row>
    <row r="373" customFormat="false" ht="15" hidden="false" customHeight="true" outlineLevel="0" collapsed="false">
      <c r="A373" s="32"/>
      <c r="B373" s="17"/>
      <c r="C373" s="17"/>
      <c r="D373" s="17"/>
      <c r="E373" s="33"/>
      <c r="F373" s="32"/>
      <c r="G373" s="17"/>
      <c r="H373" s="24" t="str">
        <f aca="false">IF($B373="","",IFERROR(INDEX(Deductees!$B$5:$B$304,MATCH($B373,Deductees!$A$5:$A$304,0))&amp;"",""))</f>
        <v/>
      </c>
      <c r="I373" s="24" t="str">
        <f aca="false">IF($B373="","",IFERROR(INDEX(Deductees!$C$5:$C$304,MATCH($B373,Deductees!$A$5:$A$304,0)),"Not in master"))</f>
        <v/>
      </c>
      <c r="J373" s="24" t="str">
        <f aca="false">IF($B373="","",IFERROR(INDEX(Deductees!$D$5:$D$304,MATCH($B373,Deductees!$A$5:$A$304,0)),"-"))</f>
        <v/>
      </c>
      <c r="K373" s="24" t="str">
        <f aca="false">IF($C373="","",IFERROR(INDEX('Section Master'!$C$5:$C$29,MATCH($C373,'Section Master'!$A$5:$A$29,0))&amp;" / "&amp;INDEX('Section Master'!$D$5:$D$29,MATCH($C373,'Section Master'!$A$5:$A$29,0)),"Code not found"))</f>
        <v/>
      </c>
      <c r="L373" s="25" t="str">
        <f aca="false">IF(OR($B373="",$C373="",$E373=""),"",IFERROR(IF(I373&lt;&gt;"Valid",MAX(INDEX('Section Master'!$F$5:$F$29,MATCH($C373,'Section Master'!$A$5:$A$29,0)),INDEX('Section Master'!$G$5:$G$29,MATCH($C373,'Section Master'!$A$5:$A$29,0))),IF(J373="Individual/HUF",INDEX('Section Master'!$E$5:$E$29,MATCH($C373,'Section Master'!$A$5:$A$29,0)),INDEX('Section Master'!$F$5:$F$29,MATCH($C373,'Section Master'!$A$5:$A$29,0)))),0))</f>
        <v/>
      </c>
      <c r="M373" s="26" t="str">
        <f aca="false">IF(A373="","",IF(MONTH(A373)&gt;=4,YEAR(A373),YEAR(A373)-1))</f>
        <v/>
      </c>
      <c r="N373" s="21" t="str">
        <f aca="false">IF(A373="","","Q"&amp;CHOOSE(MONTH(A373),4,4,4,1,1,1,2,2,2,3,3,3))</f>
        <v/>
      </c>
      <c r="O373" s="27" t="str">
        <f aca="false">IF(OR($B373="",$C373="",$E373=""),"",SUMIFS($E$6:E373,$B$6:B373,B373,$C$6:C373,C373,$M$6:M373,M373))</f>
        <v/>
      </c>
      <c r="P373" s="27" t="str">
        <f aca="false">IF(OR($B373="",$C373="",$E373=""),"",SUMIFS($Q$6:Q372,$B$6:B372,B373,$C$6:C372,C373,$M$6:M372,M373))</f>
        <v/>
      </c>
      <c r="Q373" s="27" t="str">
        <f aca="false">IF(OR($B373="",$C373="",$E373=""),"",IFERROR(CHOOSE(MATCH(INDEX('Section Master'!$H$5:$H$29,MATCH($C373,'Section Master'!$A$5:$A$29,0)),{"Single+Aggregate","Aggregate","Per payment","Excess over","None"},0),IF(O373&gt;INDEX('Section Master'!$J$5:$J$29,MATCH($C373,'Section Master'!$A$5:$A$29,0)),O373-P373,IF(E373&gt;INDEX('Section Master'!$I$5:$I$29,MATCH($C373,'Section Master'!$A$5:$A$29,0)),E373,0)),IF(O373&gt;INDEX('Section Master'!$J$5:$J$29,MATCH($C373,'Section Master'!$A$5:$A$29,0)),O373-P373,0),IF(E373&gt;INDEX('Section Master'!$I$5:$I$29,MATCH($C373,'Section Master'!$A$5:$A$29,0)),E373,0),MAX(0,O373-INDEX('Section Master'!$J$5:$J$29,MATCH($C373,'Section Master'!$A$5:$A$29,0)))-P373,E373),0))</f>
        <v/>
      </c>
      <c r="R373" s="28" t="str">
        <f aca="false">IF(Q373="","",ROUND(Q373*L373,0))</f>
        <v/>
      </c>
      <c r="T373" s="29" t="str">
        <f aca="false">IF(A373="","",IF(MONTH(A373)=3,DATE(YEAR(A373),4,30),DATE(YEAR(A373),MONTH(A373)+1,7)))</f>
        <v/>
      </c>
      <c r="U373" s="26" t="str">
        <f aca="false">IF(OR(R373="",F373=""),"",IF(R373=0,0,IF(F373&gt;T373,(YEAR(F373)-YEAR(A373))*12+MONTH(F373)-MONTH(A373)+1,0)))</f>
        <v/>
      </c>
      <c r="V373" s="30" t="str">
        <f aca="false">IF(U373="","",ROUND(R373*Summary!$C$7*U373,0))</f>
        <v/>
      </c>
      <c r="W373" s="21" t="str">
        <f aca="false">IF(OR($B373="",$C373="",$E373=""),"",IF(R373=0,"No TDS yet",IF(F373="",IF(Summary!$C$6&gt;T373,"Overdue","Pending"),IF(F373&gt;T373,"Deposited late","Deposited"))))</f>
        <v/>
      </c>
      <c r="X373" s="31" t="str">
        <f aca="false">IF(B373="","",IF(OR(ISNA(MATCH($B373,Deductees!$A$5:$A$304,0)),ISNA(MATCH($C373,'Section Master'!$A$5:$A$29,0)),E373=""),1,0))</f>
        <v/>
      </c>
    </row>
    <row r="374" customFormat="false" ht="15" hidden="false" customHeight="true" outlineLevel="0" collapsed="false">
      <c r="A374" s="32"/>
      <c r="B374" s="17"/>
      <c r="C374" s="17"/>
      <c r="D374" s="17"/>
      <c r="E374" s="33"/>
      <c r="F374" s="32"/>
      <c r="G374" s="17"/>
      <c r="H374" s="24" t="str">
        <f aca="false">IF($B374="","",IFERROR(INDEX(Deductees!$B$5:$B$304,MATCH($B374,Deductees!$A$5:$A$304,0))&amp;"",""))</f>
        <v/>
      </c>
      <c r="I374" s="24" t="str">
        <f aca="false">IF($B374="","",IFERROR(INDEX(Deductees!$C$5:$C$304,MATCH($B374,Deductees!$A$5:$A$304,0)),"Not in master"))</f>
        <v/>
      </c>
      <c r="J374" s="24" t="str">
        <f aca="false">IF($B374="","",IFERROR(INDEX(Deductees!$D$5:$D$304,MATCH($B374,Deductees!$A$5:$A$304,0)),"-"))</f>
        <v/>
      </c>
      <c r="K374" s="24" t="str">
        <f aca="false">IF($C374="","",IFERROR(INDEX('Section Master'!$C$5:$C$29,MATCH($C374,'Section Master'!$A$5:$A$29,0))&amp;" / "&amp;INDEX('Section Master'!$D$5:$D$29,MATCH($C374,'Section Master'!$A$5:$A$29,0)),"Code not found"))</f>
        <v/>
      </c>
      <c r="L374" s="25" t="str">
        <f aca="false">IF(OR($B374="",$C374="",$E374=""),"",IFERROR(IF(I374&lt;&gt;"Valid",MAX(INDEX('Section Master'!$F$5:$F$29,MATCH($C374,'Section Master'!$A$5:$A$29,0)),INDEX('Section Master'!$G$5:$G$29,MATCH($C374,'Section Master'!$A$5:$A$29,0))),IF(J374="Individual/HUF",INDEX('Section Master'!$E$5:$E$29,MATCH($C374,'Section Master'!$A$5:$A$29,0)),INDEX('Section Master'!$F$5:$F$29,MATCH($C374,'Section Master'!$A$5:$A$29,0)))),0))</f>
        <v/>
      </c>
      <c r="M374" s="26" t="str">
        <f aca="false">IF(A374="","",IF(MONTH(A374)&gt;=4,YEAR(A374),YEAR(A374)-1))</f>
        <v/>
      </c>
      <c r="N374" s="21" t="str">
        <f aca="false">IF(A374="","","Q"&amp;CHOOSE(MONTH(A374),4,4,4,1,1,1,2,2,2,3,3,3))</f>
        <v/>
      </c>
      <c r="O374" s="27" t="str">
        <f aca="false">IF(OR($B374="",$C374="",$E374=""),"",SUMIFS($E$6:E374,$B$6:B374,B374,$C$6:C374,C374,$M$6:M374,M374))</f>
        <v/>
      </c>
      <c r="P374" s="27" t="str">
        <f aca="false">IF(OR($B374="",$C374="",$E374=""),"",SUMIFS($Q$6:Q373,$B$6:B373,B374,$C$6:C373,C374,$M$6:M373,M374))</f>
        <v/>
      </c>
      <c r="Q374" s="27" t="str">
        <f aca="false">IF(OR($B374="",$C374="",$E374=""),"",IFERROR(CHOOSE(MATCH(INDEX('Section Master'!$H$5:$H$29,MATCH($C374,'Section Master'!$A$5:$A$29,0)),{"Single+Aggregate","Aggregate","Per payment","Excess over","None"},0),IF(O374&gt;INDEX('Section Master'!$J$5:$J$29,MATCH($C374,'Section Master'!$A$5:$A$29,0)),O374-P374,IF(E374&gt;INDEX('Section Master'!$I$5:$I$29,MATCH($C374,'Section Master'!$A$5:$A$29,0)),E374,0)),IF(O374&gt;INDEX('Section Master'!$J$5:$J$29,MATCH($C374,'Section Master'!$A$5:$A$29,0)),O374-P374,0),IF(E374&gt;INDEX('Section Master'!$I$5:$I$29,MATCH($C374,'Section Master'!$A$5:$A$29,0)),E374,0),MAX(0,O374-INDEX('Section Master'!$J$5:$J$29,MATCH($C374,'Section Master'!$A$5:$A$29,0)))-P374,E374),0))</f>
        <v/>
      </c>
      <c r="R374" s="28" t="str">
        <f aca="false">IF(Q374="","",ROUND(Q374*L374,0))</f>
        <v/>
      </c>
      <c r="T374" s="29" t="str">
        <f aca="false">IF(A374="","",IF(MONTH(A374)=3,DATE(YEAR(A374),4,30),DATE(YEAR(A374),MONTH(A374)+1,7)))</f>
        <v/>
      </c>
      <c r="U374" s="26" t="str">
        <f aca="false">IF(OR(R374="",F374=""),"",IF(R374=0,0,IF(F374&gt;T374,(YEAR(F374)-YEAR(A374))*12+MONTH(F374)-MONTH(A374)+1,0)))</f>
        <v/>
      </c>
      <c r="V374" s="30" t="str">
        <f aca="false">IF(U374="","",ROUND(R374*Summary!$C$7*U374,0))</f>
        <v/>
      </c>
      <c r="W374" s="21" t="str">
        <f aca="false">IF(OR($B374="",$C374="",$E374=""),"",IF(R374=0,"No TDS yet",IF(F374="",IF(Summary!$C$6&gt;T374,"Overdue","Pending"),IF(F374&gt;T374,"Deposited late","Deposited"))))</f>
        <v/>
      </c>
      <c r="X374" s="31" t="str">
        <f aca="false">IF(B374="","",IF(OR(ISNA(MATCH($B374,Deductees!$A$5:$A$304,0)),ISNA(MATCH($C374,'Section Master'!$A$5:$A$29,0)),E374=""),1,0))</f>
        <v/>
      </c>
    </row>
    <row r="375" customFormat="false" ht="15" hidden="false" customHeight="true" outlineLevel="0" collapsed="false">
      <c r="A375" s="32"/>
      <c r="B375" s="17"/>
      <c r="C375" s="17"/>
      <c r="D375" s="17"/>
      <c r="E375" s="33"/>
      <c r="F375" s="32"/>
      <c r="G375" s="17"/>
      <c r="H375" s="24" t="str">
        <f aca="false">IF($B375="","",IFERROR(INDEX(Deductees!$B$5:$B$304,MATCH($B375,Deductees!$A$5:$A$304,0))&amp;"",""))</f>
        <v/>
      </c>
      <c r="I375" s="24" t="str">
        <f aca="false">IF($B375="","",IFERROR(INDEX(Deductees!$C$5:$C$304,MATCH($B375,Deductees!$A$5:$A$304,0)),"Not in master"))</f>
        <v/>
      </c>
      <c r="J375" s="24" t="str">
        <f aca="false">IF($B375="","",IFERROR(INDEX(Deductees!$D$5:$D$304,MATCH($B375,Deductees!$A$5:$A$304,0)),"-"))</f>
        <v/>
      </c>
      <c r="K375" s="24" t="str">
        <f aca="false">IF($C375="","",IFERROR(INDEX('Section Master'!$C$5:$C$29,MATCH($C375,'Section Master'!$A$5:$A$29,0))&amp;" / "&amp;INDEX('Section Master'!$D$5:$D$29,MATCH($C375,'Section Master'!$A$5:$A$29,0)),"Code not found"))</f>
        <v/>
      </c>
      <c r="L375" s="25" t="str">
        <f aca="false">IF(OR($B375="",$C375="",$E375=""),"",IFERROR(IF(I375&lt;&gt;"Valid",MAX(INDEX('Section Master'!$F$5:$F$29,MATCH($C375,'Section Master'!$A$5:$A$29,0)),INDEX('Section Master'!$G$5:$G$29,MATCH($C375,'Section Master'!$A$5:$A$29,0))),IF(J375="Individual/HUF",INDEX('Section Master'!$E$5:$E$29,MATCH($C375,'Section Master'!$A$5:$A$29,0)),INDEX('Section Master'!$F$5:$F$29,MATCH($C375,'Section Master'!$A$5:$A$29,0)))),0))</f>
        <v/>
      </c>
      <c r="M375" s="26" t="str">
        <f aca="false">IF(A375="","",IF(MONTH(A375)&gt;=4,YEAR(A375),YEAR(A375)-1))</f>
        <v/>
      </c>
      <c r="N375" s="21" t="str">
        <f aca="false">IF(A375="","","Q"&amp;CHOOSE(MONTH(A375),4,4,4,1,1,1,2,2,2,3,3,3))</f>
        <v/>
      </c>
      <c r="O375" s="27" t="str">
        <f aca="false">IF(OR($B375="",$C375="",$E375=""),"",SUMIFS($E$6:E375,$B$6:B375,B375,$C$6:C375,C375,$M$6:M375,M375))</f>
        <v/>
      </c>
      <c r="P375" s="27" t="str">
        <f aca="false">IF(OR($B375="",$C375="",$E375=""),"",SUMIFS($Q$6:Q374,$B$6:B374,B375,$C$6:C374,C375,$M$6:M374,M375))</f>
        <v/>
      </c>
      <c r="Q375" s="27" t="str">
        <f aca="false">IF(OR($B375="",$C375="",$E375=""),"",IFERROR(CHOOSE(MATCH(INDEX('Section Master'!$H$5:$H$29,MATCH($C375,'Section Master'!$A$5:$A$29,0)),{"Single+Aggregate","Aggregate","Per payment","Excess over","None"},0),IF(O375&gt;INDEX('Section Master'!$J$5:$J$29,MATCH($C375,'Section Master'!$A$5:$A$29,0)),O375-P375,IF(E375&gt;INDEX('Section Master'!$I$5:$I$29,MATCH($C375,'Section Master'!$A$5:$A$29,0)),E375,0)),IF(O375&gt;INDEX('Section Master'!$J$5:$J$29,MATCH($C375,'Section Master'!$A$5:$A$29,0)),O375-P375,0),IF(E375&gt;INDEX('Section Master'!$I$5:$I$29,MATCH($C375,'Section Master'!$A$5:$A$29,0)),E375,0),MAX(0,O375-INDEX('Section Master'!$J$5:$J$29,MATCH($C375,'Section Master'!$A$5:$A$29,0)))-P375,E375),0))</f>
        <v/>
      </c>
      <c r="R375" s="28" t="str">
        <f aca="false">IF(Q375="","",ROUND(Q375*L375,0))</f>
        <v/>
      </c>
      <c r="T375" s="29" t="str">
        <f aca="false">IF(A375="","",IF(MONTH(A375)=3,DATE(YEAR(A375),4,30),DATE(YEAR(A375),MONTH(A375)+1,7)))</f>
        <v/>
      </c>
      <c r="U375" s="26" t="str">
        <f aca="false">IF(OR(R375="",F375=""),"",IF(R375=0,0,IF(F375&gt;T375,(YEAR(F375)-YEAR(A375))*12+MONTH(F375)-MONTH(A375)+1,0)))</f>
        <v/>
      </c>
      <c r="V375" s="30" t="str">
        <f aca="false">IF(U375="","",ROUND(R375*Summary!$C$7*U375,0))</f>
        <v/>
      </c>
      <c r="W375" s="21" t="str">
        <f aca="false">IF(OR($B375="",$C375="",$E375=""),"",IF(R375=0,"No TDS yet",IF(F375="",IF(Summary!$C$6&gt;T375,"Overdue","Pending"),IF(F375&gt;T375,"Deposited late","Deposited"))))</f>
        <v/>
      </c>
      <c r="X375" s="31" t="str">
        <f aca="false">IF(B375="","",IF(OR(ISNA(MATCH($B375,Deductees!$A$5:$A$304,0)),ISNA(MATCH($C375,'Section Master'!$A$5:$A$29,0)),E375=""),1,0))</f>
        <v/>
      </c>
    </row>
    <row r="376" customFormat="false" ht="15" hidden="false" customHeight="true" outlineLevel="0" collapsed="false">
      <c r="A376" s="32"/>
      <c r="B376" s="17"/>
      <c r="C376" s="17"/>
      <c r="D376" s="17"/>
      <c r="E376" s="33"/>
      <c r="F376" s="32"/>
      <c r="G376" s="17"/>
      <c r="H376" s="24" t="str">
        <f aca="false">IF($B376="","",IFERROR(INDEX(Deductees!$B$5:$B$304,MATCH($B376,Deductees!$A$5:$A$304,0))&amp;"",""))</f>
        <v/>
      </c>
      <c r="I376" s="24" t="str">
        <f aca="false">IF($B376="","",IFERROR(INDEX(Deductees!$C$5:$C$304,MATCH($B376,Deductees!$A$5:$A$304,0)),"Not in master"))</f>
        <v/>
      </c>
      <c r="J376" s="24" t="str">
        <f aca="false">IF($B376="","",IFERROR(INDEX(Deductees!$D$5:$D$304,MATCH($B376,Deductees!$A$5:$A$304,0)),"-"))</f>
        <v/>
      </c>
      <c r="K376" s="24" t="str">
        <f aca="false">IF($C376="","",IFERROR(INDEX('Section Master'!$C$5:$C$29,MATCH($C376,'Section Master'!$A$5:$A$29,0))&amp;" / "&amp;INDEX('Section Master'!$D$5:$D$29,MATCH($C376,'Section Master'!$A$5:$A$29,0)),"Code not found"))</f>
        <v/>
      </c>
      <c r="L376" s="25" t="str">
        <f aca="false">IF(OR($B376="",$C376="",$E376=""),"",IFERROR(IF(I376&lt;&gt;"Valid",MAX(INDEX('Section Master'!$F$5:$F$29,MATCH($C376,'Section Master'!$A$5:$A$29,0)),INDEX('Section Master'!$G$5:$G$29,MATCH($C376,'Section Master'!$A$5:$A$29,0))),IF(J376="Individual/HUF",INDEX('Section Master'!$E$5:$E$29,MATCH($C376,'Section Master'!$A$5:$A$29,0)),INDEX('Section Master'!$F$5:$F$29,MATCH($C376,'Section Master'!$A$5:$A$29,0)))),0))</f>
        <v/>
      </c>
      <c r="M376" s="26" t="str">
        <f aca="false">IF(A376="","",IF(MONTH(A376)&gt;=4,YEAR(A376),YEAR(A376)-1))</f>
        <v/>
      </c>
      <c r="N376" s="21" t="str">
        <f aca="false">IF(A376="","","Q"&amp;CHOOSE(MONTH(A376),4,4,4,1,1,1,2,2,2,3,3,3))</f>
        <v/>
      </c>
      <c r="O376" s="27" t="str">
        <f aca="false">IF(OR($B376="",$C376="",$E376=""),"",SUMIFS($E$6:E376,$B$6:B376,B376,$C$6:C376,C376,$M$6:M376,M376))</f>
        <v/>
      </c>
      <c r="P376" s="27" t="str">
        <f aca="false">IF(OR($B376="",$C376="",$E376=""),"",SUMIFS($Q$6:Q375,$B$6:B375,B376,$C$6:C375,C376,$M$6:M375,M376))</f>
        <v/>
      </c>
      <c r="Q376" s="27" t="str">
        <f aca="false">IF(OR($B376="",$C376="",$E376=""),"",IFERROR(CHOOSE(MATCH(INDEX('Section Master'!$H$5:$H$29,MATCH($C376,'Section Master'!$A$5:$A$29,0)),{"Single+Aggregate","Aggregate","Per payment","Excess over","None"},0),IF(O376&gt;INDEX('Section Master'!$J$5:$J$29,MATCH($C376,'Section Master'!$A$5:$A$29,0)),O376-P376,IF(E376&gt;INDEX('Section Master'!$I$5:$I$29,MATCH($C376,'Section Master'!$A$5:$A$29,0)),E376,0)),IF(O376&gt;INDEX('Section Master'!$J$5:$J$29,MATCH($C376,'Section Master'!$A$5:$A$29,0)),O376-P376,0),IF(E376&gt;INDEX('Section Master'!$I$5:$I$29,MATCH($C376,'Section Master'!$A$5:$A$29,0)),E376,0),MAX(0,O376-INDEX('Section Master'!$J$5:$J$29,MATCH($C376,'Section Master'!$A$5:$A$29,0)))-P376,E376),0))</f>
        <v/>
      </c>
      <c r="R376" s="28" t="str">
        <f aca="false">IF(Q376="","",ROUND(Q376*L376,0))</f>
        <v/>
      </c>
      <c r="T376" s="29" t="str">
        <f aca="false">IF(A376="","",IF(MONTH(A376)=3,DATE(YEAR(A376),4,30),DATE(YEAR(A376),MONTH(A376)+1,7)))</f>
        <v/>
      </c>
      <c r="U376" s="26" t="str">
        <f aca="false">IF(OR(R376="",F376=""),"",IF(R376=0,0,IF(F376&gt;T376,(YEAR(F376)-YEAR(A376))*12+MONTH(F376)-MONTH(A376)+1,0)))</f>
        <v/>
      </c>
      <c r="V376" s="30" t="str">
        <f aca="false">IF(U376="","",ROUND(R376*Summary!$C$7*U376,0))</f>
        <v/>
      </c>
      <c r="W376" s="21" t="str">
        <f aca="false">IF(OR($B376="",$C376="",$E376=""),"",IF(R376=0,"No TDS yet",IF(F376="",IF(Summary!$C$6&gt;T376,"Overdue","Pending"),IF(F376&gt;T376,"Deposited late","Deposited"))))</f>
        <v/>
      </c>
      <c r="X376" s="31" t="str">
        <f aca="false">IF(B376="","",IF(OR(ISNA(MATCH($B376,Deductees!$A$5:$A$304,0)),ISNA(MATCH($C376,'Section Master'!$A$5:$A$29,0)),E376=""),1,0))</f>
        <v/>
      </c>
    </row>
    <row r="377" customFormat="false" ht="15" hidden="false" customHeight="true" outlineLevel="0" collapsed="false">
      <c r="A377" s="32"/>
      <c r="B377" s="17"/>
      <c r="C377" s="17"/>
      <c r="D377" s="17"/>
      <c r="E377" s="33"/>
      <c r="F377" s="32"/>
      <c r="G377" s="17"/>
      <c r="H377" s="24" t="str">
        <f aca="false">IF($B377="","",IFERROR(INDEX(Deductees!$B$5:$B$304,MATCH($B377,Deductees!$A$5:$A$304,0))&amp;"",""))</f>
        <v/>
      </c>
      <c r="I377" s="24" t="str">
        <f aca="false">IF($B377="","",IFERROR(INDEX(Deductees!$C$5:$C$304,MATCH($B377,Deductees!$A$5:$A$304,0)),"Not in master"))</f>
        <v/>
      </c>
      <c r="J377" s="24" t="str">
        <f aca="false">IF($B377="","",IFERROR(INDEX(Deductees!$D$5:$D$304,MATCH($B377,Deductees!$A$5:$A$304,0)),"-"))</f>
        <v/>
      </c>
      <c r="K377" s="24" t="str">
        <f aca="false">IF($C377="","",IFERROR(INDEX('Section Master'!$C$5:$C$29,MATCH($C377,'Section Master'!$A$5:$A$29,0))&amp;" / "&amp;INDEX('Section Master'!$D$5:$D$29,MATCH($C377,'Section Master'!$A$5:$A$29,0)),"Code not found"))</f>
        <v/>
      </c>
      <c r="L377" s="25" t="str">
        <f aca="false">IF(OR($B377="",$C377="",$E377=""),"",IFERROR(IF(I377&lt;&gt;"Valid",MAX(INDEX('Section Master'!$F$5:$F$29,MATCH($C377,'Section Master'!$A$5:$A$29,0)),INDEX('Section Master'!$G$5:$G$29,MATCH($C377,'Section Master'!$A$5:$A$29,0))),IF(J377="Individual/HUF",INDEX('Section Master'!$E$5:$E$29,MATCH($C377,'Section Master'!$A$5:$A$29,0)),INDEX('Section Master'!$F$5:$F$29,MATCH($C377,'Section Master'!$A$5:$A$29,0)))),0))</f>
        <v/>
      </c>
      <c r="M377" s="26" t="str">
        <f aca="false">IF(A377="","",IF(MONTH(A377)&gt;=4,YEAR(A377),YEAR(A377)-1))</f>
        <v/>
      </c>
      <c r="N377" s="21" t="str">
        <f aca="false">IF(A377="","","Q"&amp;CHOOSE(MONTH(A377),4,4,4,1,1,1,2,2,2,3,3,3))</f>
        <v/>
      </c>
      <c r="O377" s="27" t="str">
        <f aca="false">IF(OR($B377="",$C377="",$E377=""),"",SUMIFS($E$6:E377,$B$6:B377,B377,$C$6:C377,C377,$M$6:M377,M377))</f>
        <v/>
      </c>
      <c r="P377" s="27" t="str">
        <f aca="false">IF(OR($B377="",$C377="",$E377=""),"",SUMIFS($Q$6:Q376,$B$6:B376,B377,$C$6:C376,C377,$M$6:M376,M377))</f>
        <v/>
      </c>
      <c r="Q377" s="27" t="str">
        <f aca="false">IF(OR($B377="",$C377="",$E377=""),"",IFERROR(CHOOSE(MATCH(INDEX('Section Master'!$H$5:$H$29,MATCH($C377,'Section Master'!$A$5:$A$29,0)),{"Single+Aggregate","Aggregate","Per payment","Excess over","None"},0),IF(O377&gt;INDEX('Section Master'!$J$5:$J$29,MATCH($C377,'Section Master'!$A$5:$A$29,0)),O377-P377,IF(E377&gt;INDEX('Section Master'!$I$5:$I$29,MATCH($C377,'Section Master'!$A$5:$A$29,0)),E377,0)),IF(O377&gt;INDEX('Section Master'!$J$5:$J$29,MATCH($C377,'Section Master'!$A$5:$A$29,0)),O377-P377,0),IF(E377&gt;INDEX('Section Master'!$I$5:$I$29,MATCH($C377,'Section Master'!$A$5:$A$29,0)),E377,0),MAX(0,O377-INDEX('Section Master'!$J$5:$J$29,MATCH($C377,'Section Master'!$A$5:$A$29,0)))-P377,E377),0))</f>
        <v/>
      </c>
      <c r="R377" s="28" t="str">
        <f aca="false">IF(Q377="","",ROUND(Q377*L377,0))</f>
        <v/>
      </c>
      <c r="T377" s="29" t="str">
        <f aca="false">IF(A377="","",IF(MONTH(A377)=3,DATE(YEAR(A377),4,30),DATE(YEAR(A377),MONTH(A377)+1,7)))</f>
        <v/>
      </c>
      <c r="U377" s="26" t="str">
        <f aca="false">IF(OR(R377="",F377=""),"",IF(R377=0,0,IF(F377&gt;T377,(YEAR(F377)-YEAR(A377))*12+MONTH(F377)-MONTH(A377)+1,0)))</f>
        <v/>
      </c>
      <c r="V377" s="30" t="str">
        <f aca="false">IF(U377="","",ROUND(R377*Summary!$C$7*U377,0))</f>
        <v/>
      </c>
      <c r="W377" s="21" t="str">
        <f aca="false">IF(OR($B377="",$C377="",$E377=""),"",IF(R377=0,"No TDS yet",IF(F377="",IF(Summary!$C$6&gt;T377,"Overdue","Pending"),IF(F377&gt;T377,"Deposited late","Deposited"))))</f>
        <v/>
      </c>
      <c r="X377" s="31" t="str">
        <f aca="false">IF(B377="","",IF(OR(ISNA(MATCH($B377,Deductees!$A$5:$A$304,0)),ISNA(MATCH($C377,'Section Master'!$A$5:$A$29,0)),E377=""),1,0))</f>
        <v/>
      </c>
    </row>
    <row r="378" customFormat="false" ht="15" hidden="false" customHeight="true" outlineLevel="0" collapsed="false">
      <c r="A378" s="32"/>
      <c r="B378" s="17"/>
      <c r="C378" s="17"/>
      <c r="D378" s="17"/>
      <c r="E378" s="33"/>
      <c r="F378" s="32"/>
      <c r="G378" s="17"/>
      <c r="H378" s="24" t="str">
        <f aca="false">IF($B378="","",IFERROR(INDEX(Deductees!$B$5:$B$304,MATCH($B378,Deductees!$A$5:$A$304,0))&amp;"",""))</f>
        <v/>
      </c>
      <c r="I378" s="24" t="str">
        <f aca="false">IF($B378="","",IFERROR(INDEX(Deductees!$C$5:$C$304,MATCH($B378,Deductees!$A$5:$A$304,0)),"Not in master"))</f>
        <v/>
      </c>
      <c r="J378" s="24" t="str">
        <f aca="false">IF($B378="","",IFERROR(INDEX(Deductees!$D$5:$D$304,MATCH($B378,Deductees!$A$5:$A$304,0)),"-"))</f>
        <v/>
      </c>
      <c r="K378" s="24" t="str">
        <f aca="false">IF($C378="","",IFERROR(INDEX('Section Master'!$C$5:$C$29,MATCH($C378,'Section Master'!$A$5:$A$29,0))&amp;" / "&amp;INDEX('Section Master'!$D$5:$D$29,MATCH($C378,'Section Master'!$A$5:$A$29,0)),"Code not found"))</f>
        <v/>
      </c>
      <c r="L378" s="25" t="str">
        <f aca="false">IF(OR($B378="",$C378="",$E378=""),"",IFERROR(IF(I378&lt;&gt;"Valid",MAX(INDEX('Section Master'!$F$5:$F$29,MATCH($C378,'Section Master'!$A$5:$A$29,0)),INDEX('Section Master'!$G$5:$G$29,MATCH($C378,'Section Master'!$A$5:$A$29,0))),IF(J378="Individual/HUF",INDEX('Section Master'!$E$5:$E$29,MATCH($C378,'Section Master'!$A$5:$A$29,0)),INDEX('Section Master'!$F$5:$F$29,MATCH($C378,'Section Master'!$A$5:$A$29,0)))),0))</f>
        <v/>
      </c>
      <c r="M378" s="26" t="str">
        <f aca="false">IF(A378="","",IF(MONTH(A378)&gt;=4,YEAR(A378),YEAR(A378)-1))</f>
        <v/>
      </c>
      <c r="N378" s="21" t="str">
        <f aca="false">IF(A378="","","Q"&amp;CHOOSE(MONTH(A378),4,4,4,1,1,1,2,2,2,3,3,3))</f>
        <v/>
      </c>
      <c r="O378" s="27" t="str">
        <f aca="false">IF(OR($B378="",$C378="",$E378=""),"",SUMIFS($E$6:E378,$B$6:B378,B378,$C$6:C378,C378,$M$6:M378,M378))</f>
        <v/>
      </c>
      <c r="P378" s="27" t="str">
        <f aca="false">IF(OR($B378="",$C378="",$E378=""),"",SUMIFS($Q$6:Q377,$B$6:B377,B378,$C$6:C377,C378,$M$6:M377,M378))</f>
        <v/>
      </c>
      <c r="Q378" s="27" t="str">
        <f aca="false">IF(OR($B378="",$C378="",$E378=""),"",IFERROR(CHOOSE(MATCH(INDEX('Section Master'!$H$5:$H$29,MATCH($C378,'Section Master'!$A$5:$A$29,0)),{"Single+Aggregate","Aggregate","Per payment","Excess over","None"},0),IF(O378&gt;INDEX('Section Master'!$J$5:$J$29,MATCH($C378,'Section Master'!$A$5:$A$29,0)),O378-P378,IF(E378&gt;INDEX('Section Master'!$I$5:$I$29,MATCH($C378,'Section Master'!$A$5:$A$29,0)),E378,0)),IF(O378&gt;INDEX('Section Master'!$J$5:$J$29,MATCH($C378,'Section Master'!$A$5:$A$29,0)),O378-P378,0),IF(E378&gt;INDEX('Section Master'!$I$5:$I$29,MATCH($C378,'Section Master'!$A$5:$A$29,0)),E378,0),MAX(0,O378-INDEX('Section Master'!$J$5:$J$29,MATCH($C378,'Section Master'!$A$5:$A$29,0)))-P378,E378),0))</f>
        <v/>
      </c>
      <c r="R378" s="28" t="str">
        <f aca="false">IF(Q378="","",ROUND(Q378*L378,0))</f>
        <v/>
      </c>
      <c r="T378" s="29" t="str">
        <f aca="false">IF(A378="","",IF(MONTH(A378)=3,DATE(YEAR(A378),4,30),DATE(YEAR(A378),MONTH(A378)+1,7)))</f>
        <v/>
      </c>
      <c r="U378" s="26" t="str">
        <f aca="false">IF(OR(R378="",F378=""),"",IF(R378=0,0,IF(F378&gt;T378,(YEAR(F378)-YEAR(A378))*12+MONTH(F378)-MONTH(A378)+1,0)))</f>
        <v/>
      </c>
      <c r="V378" s="30" t="str">
        <f aca="false">IF(U378="","",ROUND(R378*Summary!$C$7*U378,0))</f>
        <v/>
      </c>
      <c r="W378" s="21" t="str">
        <f aca="false">IF(OR($B378="",$C378="",$E378=""),"",IF(R378=0,"No TDS yet",IF(F378="",IF(Summary!$C$6&gt;T378,"Overdue","Pending"),IF(F378&gt;T378,"Deposited late","Deposited"))))</f>
        <v/>
      </c>
      <c r="X378" s="31" t="str">
        <f aca="false">IF(B378="","",IF(OR(ISNA(MATCH($B378,Deductees!$A$5:$A$304,0)),ISNA(MATCH($C378,'Section Master'!$A$5:$A$29,0)),E378=""),1,0))</f>
        <v/>
      </c>
    </row>
    <row r="379" customFormat="false" ht="15" hidden="false" customHeight="true" outlineLevel="0" collapsed="false">
      <c r="A379" s="32"/>
      <c r="B379" s="17"/>
      <c r="C379" s="17"/>
      <c r="D379" s="17"/>
      <c r="E379" s="33"/>
      <c r="F379" s="32"/>
      <c r="G379" s="17"/>
      <c r="H379" s="24" t="str">
        <f aca="false">IF($B379="","",IFERROR(INDEX(Deductees!$B$5:$B$304,MATCH($B379,Deductees!$A$5:$A$304,0))&amp;"",""))</f>
        <v/>
      </c>
      <c r="I379" s="24" t="str">
        <f aca="false">IF($B379="","",IFERROR(INDEX(Deductees!$C$5:$C$304,MATCH($B379,Deductees!$A$5:$A$304,0)),"Not in master"))</f>
        <v/>
      </c>
      <c r="J379" s="24" t="str">
        <f aca="false">IF($B379="","",IFERROR(INDEX(Deductees!$D$5:$D$304,MATCH($B379,Deductees!$A$5:$A$304,0)),"-"))</f>
        <v/>
      </c>
      <c r="K379" s="24" t="str">
        <f aca="false">IF($C379="","",IFERROR(INDEX('Section Master'!$C$5:$C$29,MATCH($C379,'Section Master'!$A$5:$A$29,0))&amp;" / "&amp;INDEX('Section Master'!$D$5:$D$29,MATCH($C379,'Section Master'!$A$5:$A$29,0)),"Code not found"))</f>
        <v/>
      </c>
      <c r="L379" s="25" t="str">
        <f aca="false">IF(OR($B379="",$C379="",$E379=""),"",IFERROR(IF(I379&lt;&gt;"Valid",MAX(INDEX('Section Master'!$F$5:$F$29,MATCH($C379,'Section Master'!$A$5:$A$29,0)),INDEX('Section Master'!$G$5:$G$29,MATCH($C379,'Section Master'!$A$5:$A$29,0))),IF(J379="Individual/HUF",INDEX('Section Master'!$E$5:$E$29,MATCH($C379,'Section Master'!$A$5:$A$29,0)),INDEX('Section Master'!$F$5:$F$29,MATCH($C379,'Section Master'!$A$5:$A$29,0)))),0))</f>
        <v/>
      </c>
      <c r="M379" s="26" t="str">
        <f aca="false">IF(A379="","",IF(MONTH(A379)&gt;=4,YEAR(A379),YEAR(A379)-1))</f>
        <v/>
      </c>
      <c r="N379" s="21" t="str">
        <f aca="false">IF(A379="","","Q"&amp;CHOOSE(MONTH(A379),4,4,4,1,1,1,2,2,2,3,3,3))</f>
        <v/>
      </c>
      <c r="O379" s="27" t="str">
        <f aca="false">IF(OR($B379="",$C379="",$E379=""),"",SUMIFS($E$6:E379,$B$6:B379,B379,$C$6:C379,C379,$M$6:M379,M379))</f>
        <v/>
      </c>
      <c r="P379" s="27" t="str">
        <f aca="false">IF(OR($B379="",$C379="",$E379=""),"",SUMIFS($Q$6:Q378,$B$6:B378,B379,$C$6:C378,C379,$M$6:M378,M379))</f>
        <v/>
      </c>
      <c r="Q379" s="27" t="str">
        <f aca="false">IF(OR($B379="",$C379="",$E379=""),"",IFERROR(CHOOSE(MATCH(INDEX('Section Master'!$H$5:$H$29,MATCH($C379,'Section Master'!$A$5:$A$29,0)),{"Single+Aggregate","Aggregate","Per payment","Excess over","None"},0),IF(O379&gt;INDEX('Section Master'!$J$5:$J$29,MATCH($C379,'Section Master'!$A$5:$A$29,0)),O379-P379,IF(E379&gt;INDEX('Section Master'!$I$5:$I$29,MATCH($C379,'Section Master'!$A$5:$A$29,0)),E379,0)),IF(O379&gt;INDEX('Section Master'!$J$5:$J$29,MATCH($C379,'Section Master'!$A$5:$A$29,0)),O379-P379,0),IF(E379&gt;INDEX('Section Master'!$I$5:$I$29,MATCH($C379,'Section Master'!$A$5:$A$29,0)),E379,0),MAX(0,O379-INDEX('Section Master'!$J$5:$J$29,MATCH($C379,'Section Master'!$A$5:$A$29,0)))-P379,E379),0))</f>
        <v/>
      </c>
      <c r="R379" s="28" t="str">
        <f aca="false">IF(Q379="","",ROUND(Q379*L379,0))</f>
        <v/>
      </c>
      <c r="T379" s="29" t="str">
        <f aca="false">IF(A379="","",IF(MONTH(A379)=3,DATE(YEAR(A379),4,30),DATE(YEAR(A379),MONTH(A379)+1,7)))</f>
        <v/>
      </c>
      <c r="U379" s="26" t="str">
        <f aca="false">IF(OR(R379="",F379=""),"",IF(R379=0,0,IF(F379&gt;T379,(YEAR(F379)-YEAR(A379))*12+MONTH(F379)-MONTH(A379)+1,0)))</f>
        <v/>
      </c>
      <c r="V379" s="30" t="str">
        <f aca="false">IF(U379="","",ROUND(R379*Summary!$C$7*U379,0))</f>
        <v/>
      </c>
      <c r="W379" s="21" t="str">
        <f aca="false">IF(OR($B379="",$C379="",$E379=""),"",IF(R379=0,"No TDS yet",IF(F379="",IF(Summary!$C$6&gt;T379,"Overdue","Pending"),IF(F379&gt;T379,"Deposited late","Deposited"))))</f>
        <v/>
      </c>
      <c r="X379" s="31" t="str">
        <f aca="false">IF(B379="","",IF(OR(ISNA(MATCH($B379,Deductees!$A$5:$A$304,0)),ISNA(MATCH($C379,'Section Master'!$A$5:$A$29,0)),E379=""),1,0))</f>
        <v/>
      </c>
    </row>
    <row r="380" customFormat="false" ht="15" hidden="false" customHeight="true" outlineLevel="0" collapsed="false">
      <c r="A380" s="32"/>
      <c r="B380" s="17"/>
      <c r="C380" s="17"/>
      <c r="D380" s="17"/>
      <c r="E380" s="33"/>
      <c r="F380" s="32"/>
      <c r="G380" s="17"/>
      <c r="H380" s="24" t="str">
        <f aca="false">IF($B380="","",IFERROR(INDEX(Deductees!$B$5:$B$304,MATCH($B380,Deductees!$A$5:$A$304,0))&amp;"",""))</f>
        <v/>
      </c>
      <c r="I380" s="24" t="str">
        <f aca="false">IF($B380="","",IFERROR(INDEX(Deductees!$C$5:$C$304,MATCH($B380,Deductees!$A$5:$A$304,0)),"Not in master"))</f>
        <v/>
      </c>
      <c r="J380" s="24" t="str">
        <f aca="false">IF($B380="","",IFERROR(INDEX(Deductees!$D$5:$D$304,MATCH($B380,Deductees!$A$5:$A$304,0)),"-"))</f>
        <v/>
      </c>
      <c r="K380" s="24" t="str">
        <f aca="false">IF($C380="","",IFERROR(INDEX('Section Master'!$C$5:$C$29,MATCH($C380,'Section Master'!$A$5:$A$29,0))&amp;" / "&amp;INDEX('Section Master'!$D$5:$D$29,MATCH($C380,'Section Master'!$A$5:$A$29,0)),"Code not found"))</f>
        <v/>
      </c>
      <c r="L380" s="25" t="str">
        <f aca="false">IF(OR($B380="",$C380="",$E380=""),"",IFERROR(IF(I380&lt;&gt;"Valid",MAX(INDEX('Section Master'!$F$5:$F$29,MATCH($C380,'Section Master'!$A$5:$A$29,0)),INDEX('Section Master'!$G$5:$G$29,MATCH($C380,'Section Master'!$A$5:$A$29,0))),IF(J380="Individual/HUF",INDEX('Section Master'!$E$5:$E$29,MATCH($C380,'Section Master'!$A$5:$A$29,0)),INDEX('Section Master'!$F$5:$F$29,MATCH($C380,'Section Master'!$A$5:$A$29,0)))),0))</f>
        <v/>
      </c>
      <c r="M380" s="26" t="str">
        <f aca="false">IF(A380="","",IF(MONTH(A380)&gt;=4,YEAR(A380),YEAR(A380)-1))</f>
        <v/>
      </c>
      <c r="N380" s="21" t="str">
        <f aca="false">IF(A380="","","Q"&amp;CHOOSE(MONTH(A380),4,4,4,1,1,1,2,2,2,3,3,3))</f>
        <v/>
      </c>
      <c r="O380" s="27" t="str">
        <f aca="false">IF(OR($B380="",$C380="",$E380=""),"",SUMIFS($E$6:E380,$B$6:B380,B380,$C$6:C380,C380,$M$6:M380,M380))</f>
        <v/>
      </c>
      <c r="P380" s="27" t="str">
        <f aca="false">IF(OR($B380="",$C380="",$E380=""),"",SUMIFS($Q$6:Q379,$B$6:B379,B380,$C$6:C379,C380,$M$6:M379,M380))</f>
        <v/>
      </c>
      <c r="Q380" s="27" t="str">
        <f aca="false">IF(OR($B380="",$C380="",$E380=""),"",IFERROR(CHOOSE(MATCH(INDEX('Section Master'!$H$5:$H$29,MATCH($C380,'Section Master'!$A$5:$A$29,0)),{"Single+Aggregate","Aggregate","Per payment","Excess over","None"},0),IF(O380&gt;INDEX('Section Master'!$J$5:$J$29,MATCH($C380,'Section Master'!$A$5:$A$29,0)),O380-P380,IF(E380&gt;INDEX('Section Master'!$I$5:$I$29,MATCH($C380,'Section Master'!$A$5:$A$29,0)),E380,0)),IF(O380&gt;INDEX('Section Master'!$J$5:$J$29,MATCH($C380,'Section Master'!$A$5:$A$29,0)),O380-P380,0),IF(E380&gt;INDEX('Section Master'!$I$5:$I$29,MATCH($C380,'Section Master'!$A$5:$A$29,0)),E380,0),MAX(0,O380-INDEX('Section Master'!$J$5:$J$29,MATCH($C380,'Section Master'!$A$5:$A$29,0)))-P380,E380),0))</f>
        <v/>
      </c>
      <c r="R380" s="28" t="str">
        <f aca="false">IF(Q380="","",ROUND(Q380*L380,0))</f>
        <v/>
      </c>
      <c r="T380" s="29" t="str">
        <f aca="false">IF(A380="","",IF(MONTH(A380)=3,DATE(YEAR(A380),4,30),DATE(YEAR(A380),MONTH(A380)+1,7)))</f>
        <v/>
      </c>
      <c r="U380" s="26" t="str">
        <f aca="false">IF(OR(R380="",F380=""),"",IF(R380=0,0,IF(F380&gt;T380,(YEAR(F380)-YEAR(A380))*12+MONTH(F380)-MONTH(A380)+1,0)))</f>
        <v/>
      </c>
      <c r="V380" s="30" t="str">
        <f aca="false">IF(U380="","",ROUND(R380*Summary!$C$7*U380,0))</f>
        <v/>
      </c>
      <c r="W380" s="21" t="str">
        <f aca="false">IF(OR($B380="",$C380="",$E380=""),"",IF(R380=0,"No TDS yet",IF(F380="",IF(Summary!$C$6&gt;T380,"Overdue","Pending"),IF(F380&gt;T380,"Deposited late","Deposited"))))</f>
        <v/>
      </c>
      <c r="X380" s="31" t="str">
        <f aca="false">IF(B380="","",IF(OR(ISNA(MATCH($B380,Deductees!$A$5:$A$304,0)),ISNA(MATCH($C380,'Section Master'!$A$5:$A$29,0)),E380=""),1,0))</f>
        <v/>
      </c>
    </row>
    <row r="381" customFormat="false" ht="15" hidden="false" customHeight="true" outlineLevel="0" collapsed="false">
      <c r="A381" s="32"/>
      <c r="B381" s="17"/>
      <c r="C381" s="17"/>
      <c r="D381" s="17"/>
      <c r="E381" s="33"/>
      <c r="F381" s="32"/>
      <c r="G381" s="17"/>
      <c r="H381" s="24" t="str">
        <f aca="false">IF($B381="","",IFERROR(INDEX(Deductees!$B$5:$B$304,MATCH($B381,Deductees!$A$5:$A$304,0))&amp;"",""))</f>
        <v/>
      </c>
      <c r="I381" s="24" t="str">
        <f aca="false">IF($B381="","",IFERROR(INDEX(Deductees!$C$5:$C$304,MATCH($B381,Deductees!$A$5:$A$304,0)),"Not in master"))</f>
        <v/>
      </c>
      <c r="J381" s="24" t="str">
        <f aca="false">IF($B381="","",IFERROR(INDEX(Deductees!$D$5:$D$304,MATCH($B381,Deductees!$A$5:$A$304,0)),"-"))</f>
        <v/>
      </c>
      <c r="K381" s="24" t="str">
        <f aca="false">IF($C381="","",IFERROR(INDEX('Section Master'!$C$5:$C$29,MATCH($C381,'Section Master'!$A$5:$A$29,0))&amp;" / "&amp;INDEX('Section Master'!$D$5:$D$29,MATCH($C381,'Section Master'!$A$5:$A$29,0)),"Code not found"))</f>
        <v/>
      </c>
      <c r="L381" s="25" t="str">
        <f aca="false">IF(OR($B381="",$C381="",$E381=""),"",IFERROR(IF(I381&lt;&gt;"Valid",MAX(INDEX('Section Master'!$F$5:$F$29,MATCH($C381,'Section Master'!$A$5:$A$29,0)),INDEX('Section Master'!$G$5:$G$29,MATCH($C381,'Section Master'!$A$5:$A$29,0))),IF(J381="Individual/HUF",INDEX('Section Master'!$E$5:$E$29,MATCH($C381,'Section Master'!$A$5:$A$29,0)),INDEX('Section Master'!$F$5:$F$29,MATCH($C381,'Section Master'!$A$5:$A$29,0)))),0))</f>
        <v/>
      </c>
      <c r="M381" s="26" t="str">
        <f aca="false">IF(A381="","",IF(MONTH(A381)&gt;=4,YEAR(A381),YEAR(A381)-1))</f>
        <v/>
      </c>
      <c r="N381" s="21" t="str">
        <f aca="false">IF(A381="","","Q"&amp;CHOOSE(MONTH(A381),4,4,4,1,1,1,2,2,2,3,3,3))</f>
        <v/>
      </c>
      <c r="O381" s="27" t="str">
        <f aca="false">IF(OR($B381="",$C381="",$E381=""),"",SUMIFS($E$6:E381,$B$6:B381,B381,$C$6:C381,C381,$M$6:M381,M381))</f>
        <v/>
      </c>
      <c r="P381" s="27" t="str">
        <f aca="false">IF(OR($B381="",$C381="",$E381=""),"",SUMIFS($Q$6:Q380,$B$6:B380,B381,$C$6:C380,C381,$M$6:M380,M381))</f>
        <v/>
      </c>
      <c r="Q381" s="27" t="str">
        <f aca="false">IF(OR($B381="",$C381="",$E381=""),"",IFERROR(CHOOSE(MATCH(INDEX('Section Master'!$H$5:$H$29,MATCH($C381,'Section Master'!$A$5:$A$29,0)),{"Single+Aggregate","Aggregate","Per payment","Excess over","None"},0),IF(O381&gt;INDEX('Section Master'!$J$5:$J$29,MATCH($C381,'Section Master'!$A$5:$A$29,0)),O381-P381,IF(E381&gt;INDEX('Section Master'!$I$5:$I$29,MATCH($C381,'Section Master'!$A$5:$A$29,0)),E381,0)),IF(O381&gt;INDEX('Section Master'!$J$5:$J$29,MATCH($C381,'Section Master'!$A$5:$A$29,0)),O381-P381,0),IF(E381&gt;INDEX('Section Master'!$I$5:$I$29,MATCH($C381,'Section Master'!$A$5:$A$29,0)),E381,0),MAX(0,O381-INDEX('Section Master'!$J$5:$J$29,MATCH($C381,'Section Master'!$A$5:$A$29,0)))-P381,E381),0))</f>
        <v/>
      </c>
      <c r="R381" s="28" t="str">
        <f aca="false">IF(Q381="","",ROUND(Q381*L381,0))</f>
        <v/>
      </c>
      <c r="T381" s="29" t="str">
        <f aca="false">IF(A381="","",IF(MONTH(A381)=3,DATE(YEAR(A381),4,30),DATE(YEAR(A381),MONTH(A381)+1,7)))</f>
        <v/>
      </c>
      <c r="U381" s="26" t="str">
        <f aca="false">IF(OR(R381="",F381=""),"",IF(R381=0,0,IF(F381&gt;T381,(YEAR(F381)-YEAR(A381))*12+MONTH(F381)-MONTH(A381)+1,0)))</f>
        <v/>
      </c>
      <c r="V381" s="30" t="str">
        <f aca="false">IF(U381="","",ROUND(R381*Summary!$C$7*U381,0))</f>
        <v/>
      </c>
      <c r="W381" s="21" t="str">
        <f aca="false">IF(OR($B381="",$C381="",$E381=""),"",IF(R381=0,"No TDS yet",IF(F381="",IF(Summary!$C$6&gt;T381,"Overdue","Pending"),IF(F381&gt;T381,"Deposited late","Deposited"))))</f>
        <v/>
      </c>
      <c r="X381" s="31" t="str">
        <f aca="false">IF(B381="","",IF(OR(ISNA(MATCH($B381,Deductees!$A$5:$A$304,0)),ISNA(MATCH($C381,'Section Master'!$A$5:$A$29,0)),E381=""),1,0))</f>
        <v/>
      </c>
    </row>
    <row r="382" customFormat="false" ht="15" hidden="false" customHeight="true" outlineLevel="0" collapsed="false">
      <c r="A382" s="32"/>
      <c r="B382" s="17"/>
      <c r="C382" s="17"/>
      <c r="D382" s="17"/>
      <c r="E382" s="33"/>
      <c r="F382" s="32"/>
      <c r="G382" s="17"/>
      <c r="H382" s="24" t="str">
        <f aca="false">IF($B382="","",IFERROR(INDEX(Deductees!$B$5:$B$304,MATCH($B382,Deductees!$A$5:$A$304,0))&amp;"",""))</f>
        <v/>
      </c>
      <c r="I382" s="24" t="str">
        <f aca="false">IF($B382="","",IFERROR(INDEX(Deductees!$C$5:$C$304,MATCH($B382,Deductees!$A$5:$A$304,0)),"Not in master"))</f>
        <v/>
      </c>
      <c r="J382" s="24" t="str">
        <f aca="false">IF($B382="","",IFERROR(INDEX(Deductees!$D$5:$D$304,MATCH($B382,Deductees!$A$5:$A$304,0)),"-"))</f>
        <v/>
      </c>
      <c r="K382" s="24" t="str">
        <f aca="false">IF($C382="","",IFERROR(INDEX('Section Master'!$C$5:$C$29,MATCH($C382,'Section Master'!$A$5:$A$29,0))&amp;" / "&amp;INDEX('Section Master'!$D$5:$D$29,MATCH($C382,'Section Master'!$A$5:$A$29,0)),"Code not found"))</f>
        <v/>
      </c>
      <c r="L382" s="25" t="str">
        <f aca="false">IF(OR($B382="",$C382="",$E382=""),"",IFERROR(IF(I382&lt;&gt;"Valid",MAX(INDEX('Section Master'!$F$5:$F$29,MATCH($C382,'Section Master'!$A$5:$A$29,0)),INDEX('Section Master'!$G$5:$G$29,MATCH($C382,'Section Master'!$A$5:$A$29,0))),IF(J382="Individual/HUF",INDEX('Section Master'!$E$5:$E$29,MATCH($C382,'Section Master'!$A$5:$A$29,0)),INDEX('Section Master'!$F$5:$F$29,MATCH($C382,'Section Master'!$A$5:$A$29,0)))),0))</f>
        <v/>
      </c>
      <c r="M382" s="26" t="str">
        <f aca="false">IF(A382="","",IF(MONTH(A382)&gt;=4,YEAR(A382),YEAR(A382)-1))</f>
        <v/>
      </c>
      <c r="N382" s="21" t="str">
        <f aca="false">IF(A382="","","Q"&amp;CHOOSE(MONTH(A382),4,4,4,1,1,1,2,2,2,3,3,3))</f>
        <v/>
      </c>
      <c r="O382" s="27" t="str">
        <f aca="false">IF(OR($B382="",$C382="",$E382=""),"",SUMIFS($E$6:E382,$B$6:B382,B382,$C$6:C382,C382,$M$6:M382,M382))</f>
        <v/>
      </c>
      <c r="P382" s="27" t="str">
        <f aca="false">IF(OR($B382="",$C382="",$E382=""),"",SUMIFS($Q$6:Q381,$B$6:B381,B382,$C$6:C381,C382,$M$6:M381,M382))</f>
        <v/>
      </c>
      <c r="Q382" s="27" t="str">
        <f aca="false">IF(OR($B382="",$C382="",$E382=""),"",IFERROR(CHOOSE(MATCH(INDEX('Section Master'!$H$5:$H$29,MATCH($C382,'Section Master'!$A$5:$A$29,0)),{"Single+Aggregate","Aggregate","Per payment","Excess over","None"},0),IF(O382&gt;INDEX('Section Master'!$J$5:$J$29,MATCH($C382,'Section Master'!$A$5:$A$29,0)),O382-P382,IF(E382&gt;INDEX('Section Master'!$I$5:$I$29,MATCH($C382,'Section Master'!$A$5:$A$29,0)),E382,0)),IF(O382&gt;INDEX('Section Master'!$J$5:$J$29,MATCH($C382,'Section Master'!$A$5:$A$29,0)),O382-P382,0),IF(E382&gt;INDEX('Section Master'!$I$5:$I$29,MATCH($C382,'Section Master'!$A$5:$A$29,0)),E382,0),MAX(0,O382-INDEX('Section Master'!$J$5:$J$29,MATCH($C382,'Section Master'!$A$5:$A$29,0)))-P382,E382),0))</f>
        <v/>
      </c>
      <c r="R382" s="28" t="str">
        <f aca="false">IF(Q382="","",ROUND(Q382*L382,0))</f>
        <v/>
      </c>
      <c r="T382" s="29" t="str">
        <f aca="false">IF(A382="","",IF(MONTH(A382)=3,DATE(YEAR(A382),4,30),DATE(YEAR(A382),MONTH(A382)+1,7)))</f>
        <v/>
      </c>
      <c r="U382" s="26" t="str">
        <f aca="false">IF(OR(R382="",F382=""),"",IF(R382=0,0,IF(F382&gt;T382,(YEAR(F382)-YEAR(A382))*12+MONTH(F382)-MONTH(A382)+1,0)))</f>
        <v/>
      </c>
      <c r="V382" s="30" t="str">
        <f aca="false">IF(U382="","",ROUND(R382*Summary!$C$7*U382,0))</f>
        <v/>
      </c>
      <c r="W382" s="21" t="str">
        <f aca="false">IF(OR($B382="",$C382="",$E382=""),"",IF(R382=0,"No TDS yet",IF(F382="",IF(Summary!$C$6&gt;T382,"Overdue","Pending"),IF(F382&gt;T382,"Deposited late","Deposited"))))</f>
        <v/>
      </c>
      <c r="X382" s="31" t="str">
        <f aca="false">IF(B382="","",IF(OR(ISNA(MATCH($B382,Deductees!$A$5:$A$304,0)),ISNA(MATCH($C382,'Section Master'!$A$5:$A$29,0)),E382=""),1,0))</f>
        <v/>
      </c>
    </row>
    <row r="383" customFormat="false" ht="15" hidden="false" customHeight="true" outlineLevel="0" collapsed="false">
      <c r="A383" s="32"/>
      <c r="B383" s="17"/>
      <c r="C383" s="17"/>
      <c r="D383" s="17"/>
      <c r="E383" s="33"/>
      <c r="F383" s="32"/>
      <c r="G383" s="17"/>
      <c r="H383" s="24" t="str">
        <f aca="false">IF($B383="","",IFERROR(INDEX(Deductees!$B$5:$B$304,MATCH($B383,Deductees!$A$5:$A$304,0))&amp;"",""))</f>
        <v/>
      </c>
      <c r="I383" s="24" t="str">
        <f aca="false">IF($B383="","",IFERROR(INDEX(Deductees!$C$5:$C$304,MATCH($B383,Deductees!$A$5:$A$304,0)),"Not in master"))</f>
        <v/>
      </c>
      <c r="J383" s="24" t="str">
        <f aca="false">IF($B383="","",IFERROR(INDEX(Deductees!$D$5:$D$304,MATCH($B383,Deductees!$A$5:$A$304,0)),"-"))</f>
        <v/>
      </c>
      <c r="K383" s="24" t="str">
        <f aca="false">IF($C383="","",IFERROR(INDEX('Section Master'!$C$5:$C$29,MATCH($C383,'Section Master'!$A$5:$A$29,0))&amp;" / "&amp;INDEX('Section Master'!$D$5:$D$29,MATCH($C383,'Section Master'!$A$5:$A$29,0)),"Code not found"))</f>
        <v/>
      </c>
      <c r="L383" s="25" t="str">
        <f aca="false">IF(OR($B383="",$C383="",$E383=""),"",IFERROR(IF(I383&lt;&gt;"Valid",MAX(INDEX('Section Master'!$F$5:$F$29,MATCH($C383,'Section Master'!$A$5:$A$29,0)),INDEX('Section Master'!$G$5:$G$29,MATCH($C383,'Section Master'!$A$5:$A$29,0))),IF(J383="Individual/HUF",INDEX('Section Master'!$E$5:$E$29,MATCH($C383,'Section Master'!$A$5:$A$29,0)),INDEX('Section Master'!$F$5:$F$29,MATCH($C383,'Section Master'!$A$5:$A$29,0)))),0))</f>
        <v/>
      </c>
      <c r="M383" s="26" t="str">
        <f aca="false">IF(A383="","",IF(MONTH(A383)&gt;=4,YEAR(A383),YEAR(A383)-1))</f>
        <v/>
      </c>
      <c r="N383" s="21" t="str">
        <f aca="false">IF(A383="","","Q"&amp;CHOOSE(MONTH(A383),4,4,4,1,1,1,2,2,2,3,3,3))</f>
        <v/>
      </c>
      <c r="O383" s="27" t="str">
        <f aca="false">IF(OR($B383="",$C383="",$E383=""),"",SUMIFS($E$6:E383,$B$6:B383,B383,$C$6:C383,C383,$M$6:M383,M383))</f>
        <v/>
      </c>
      <c r="P383" s="27" t="str">
        <f aca="false">IF(OR($B383="",$C383="",$E383=""),"",SUMIFS($Q$6:Q382,$B$6:B382,B383,$C$6:C382,C383,$M$6:M382,M383))</f>
        <v/>
      </c>
      <c r="Q383" s="27" t="str">
        <f aca="false">IF(OR($B383="",$C383="",$E383=""),"",IFERROR(CHOOSE(MATCH(INDEX('Section Master'!$H$5:$H$29,MATCH($C383,'Section Master'!$A$5:$A$29,0)),{"Single+Aggregate","Aggregate","Per payment","Excess over","None"},0),IF(O383&gt;INDEX('Section Master'!$J$5:$J$29,MATCH($C383,'Section Master'!$A$5:$A$29,0)),O383-P383,IF(E383&gt;INDEX('Section Master'!$I$5:$I$29,MATCH($C383,'Section Master'!$A$5:$A$29,0)),E383,0)),IF(O383&gt;INDEX('Section Master'!$J$5:$J$29,MATCH($C383,'Section Master'!$A$5:$A$29,0)),O383-P383,0),IF(E383&gt;INDEX('Section Master'!$I$5:$I$29,MATCH($C383,'Section Master'!$A$5:$A$29,0)),E383,0),MAX(0,O383-INDEX('Section Master'!$J$5:$J$29,MATCH($C383,'Section Master'!$A$5:$A$29,0)))-P383,E383),0))</f>
        <v/>
      </c>
      <c r="R383" s="28" t="str">
        <f aca="false">IF(Q383="","",ROUND(Q383*L383,0))</f>
        <v/>
      </c>
      <c r="T383" s="29" t="str">
        <f aca="false">IF(A383="","",IF(MONTH(A383)=3,DATE(YEAR(A383),4,30),DATE(YEAR(A383),MONTH(A383)+1,7)))</f>
        <v/>
      </c>
      <c r="U383" s="26" t="str">
        <f aca="false">IF(OR(R383="",F383=""),"",IF(R383=0,0,IF(F383&gt;T383,(YEAR(F383)-YEAR(A383))*12+MONTH(F383)-MONTH(A383)+1,0)))</f>
        <v/>
      </c>
      <c r="V383" s="30" t="str">
        <f aca="false">IF(U383="","",ROUND(R383*Summary!$C$7*U383,0))</f>
        <v/>
      </c>
      <c r="W383" s="21" t="str">
        <f aca="false">IF(OR($B383="",$C383="",$E383=""),"",IF(R383=0,"No TDS yet",IF(F383="",IF(Summary!$C$6&gt;T383,"Overdue","Pending"),IF(F383&gt;T383,"Deposited late","Deposited"))))</f>
        <v/>
      </c>
      <c r="X383" s="31" t="str">
        <f aca="false">IF(B383="","",IF(OR(ISNA(MATCH($B383,Deductees!$A$5:$A$304,0)),ISNA(MATCH($C383,'Section Master'!$A$5:$A$29,0)),E383=""),1,0))</f>
        <v/>
      </c>
    </row>
    <row r="384" customFormat="false" ht="15" hidden="false" customHeight="true" outlineLevel="0" collapsed="false">
      <c r="A384" s="32"/>
      <c r="B384" s="17"/>
      <c r="C384" s="17"/>
      <c r="D384" s="17"/>
      <c r="E384" s="33"/>
      <c r="F384" s="32"/>
      <c r="G384" s="17"/>
      <c r="H384" s="24" t="str">
        <f aca="false">IF($B384="","",IFERROR(INDEX(Deductees!$B$5:$B$304,MATCH($B384,Deductees!$A$5:$A$304,0))&amp;"",""))</f>
        <v/>
      </c>
      <c r="I384" s="24" t="str">
        <f aca="false">IF($B384="","",IFERROR(INDEX(Deductees!$C$5:$C$304,MATCH($B384,Deductees!$A$5:$A$304,0)),"Not in master"))</f>
        <v/>
      </c>
      <c r="J384" s="24" t="str">
        <f aca="false">IF($B384="","",IFERROR(INDEX(Deductees!$D$5:$D$304,MATCH($B384,Deductees!$A$5:$A$304,0)),"-"))</f>
        <v/>
      </c>
      <c r="K384" s="24" t="str">
        <f aca="false">IF($C384="","",IFERROR(INDEX('Section Master'!$C$5:$C$29,MATCH($C384,'Section Master'!$A$5:$A$29,0))&amp;" / "&amp;INDEX('Section Master'!$D$5:$D$29,MATCH($C384,'Section Master'!$A$5:$A$29,0)),"Code not found"))</f>
        <v/>
      </c>
      <c r="L384" s="25" t="str">
        <f aca="false">IF(OR($B384="",$C384="",$E384=""),"",IFERROR(IF(I384&lt;&gt;"Valid",MAX(INDEX('Section Master'!$F$5:$F$29,MATCH($C384,'Section Master'!$A$5:$A$29,0)),INDEX('Section Master'!$G$5:$G$29,MATCH($C384,'Section Master'!$A$5:$A$29,0))),IF(J384="Individual/HUF",INDEX('Section Master'!$E$5:$E$29,MATCH($C384,'Section Master'!$A$5:$A$29,0)),INDEX('Section Master'!$F$5:$F$29,MATCH($C384,'Section Master'!$A$5:$A$29,0)))),0))</f>
        <v/>
      </c>
      <c r="M384" s="26" t="str">
        <f aca="false">IF(A384="","",IF(MONTH(A384)&gt;=4,YEAR(A384),YEAR(A384)-1))</f>
        <v/>
      </c>
      <c r="N384" s="21" t="str">
        <f aca="false">IF(A384="","","Q"&amp;CHOOSE(MONTH(A384),4,4,4,1,1,1,2,2,2,3,3,3))</f>
        <v/>
      </c>
      <c r="O384" s="27" t="str">
        <f aca="false">IF(OR($B384="",$C384="",$E384=""),"",SUMIFS($E$6:E384,$B$6:B384,B384,$C$6:C384,C384,$M$6:M384,M384))</f>
        <v/>
      </c>
      <c r="P384" s="27" t="str">
        <f aca="false">IF(OR($B384="",$C384="",$E384=""),"",SUMIFS($Q$6:Q383,$B$6:B383,B384,$C$6:C383,C384,$M$6:M383,M384))</f>
        <v/>
      </c>
      <c r="Q384" s="27" t="str">
        <f aca="false">IF(OR($B384="",$C384="",$E384=""),"",IFERROR(CHOOSE(MATCH(INDEX('Section Master'!$H$5:$H$29,MATCH($C384,'Section Master'!$A$5:$A$29,0)),{"Single+Aggregate","Aggregate","Per payment","Excess over","None"},0),IF(O384&gt;INDEX('Section Master'!$J$5:$J$29,MATCH($C384,'Section Master'!$A$5:$A$29,0)),O384-P384,IF(E384&gt;INDEX('Section Master'!$I$5:$I$29,MATCH($C384,'Section Master'!$A$5:$A$29,0)),E384,0)),IF(O384&gt;INDEX('Section Master'!$J$5:$J$29,MATCH($C384,'Section Master'!$A$5:$A$29,0)),O384-P384,0),IF(E384&gt;INDEX('Section Master'!$I$5:$I$29,MATCH($C384,'Section Master'!$A$5:$A$29,0)),E384,0),MAX(0,O384-INDEX('Section Master'!$J$5:$J$29,MATCH($C384,'Section Master'!$A$5:$A$29,0)))-P384,E384),0))</f>
        <v/>
      </c>
      <c r="R384" s="28" t="str">
        <f aca="false">IF(Q384="","",ROUND(Q384*L384,0))</f>
        <v/>
      </c>
      <c r="T384" s="29" t="str">
        <f aca="false">IF(A384="","",IF(MONTH(A384)=3,DATE(YEAR(A384),4,30),DATE(YEAR(A384),MONTH(A384)+1,7)))</f>
        <v/>
      </c>
      <c r="U384" s="26" t="str">
        <f aca="false">IF(OR(R384="",F384=""),"",IF(R384=0,0,IF(F384&gt;T384,(YEAR(F384)-YEAR(A384))*12+MONTH(F384)-MONTH(A384)+1,0)))</f>
        <v/>
      </c>
      <c r="V384" s="30" t="str">
        <f aca="false">IF(U384="","",ROUND(R384*Summary!$C$7*U384,0))</f>
        <v/>
      </c>
      <c r="W384" s="21" t="str">
        <f aca="false">IF(OR($B384="",$C384="",$E384=""),"",IF(R384=0,"No TDS yet",IF(F384="",IF(Summary!$C$6&gt;T384,"Overdue","Pending"),IF(F384&gt;T384,"Deposited late","Deposited"))))</f>
        <v/>
      </c>
      <c r="X384" s="31" t="str">
        <f aca="false">IF(B384="","",IF(OR(ISNA(MATCH($B384,Deductees!$A$5:$A$304,0)),ISNA(MATCH($C384,'Section Master'!$A$5:$A$29,0)),E384=""),1,0))</f>
        <v/>
      </c>
    </row>
    <row r="385" customFormat="false" ht="15" hidden="false" customHeight="true" outlineLevel="0" collapsed="false">
      <c r="A385" s="32"/>
      <c r="B385" s="17"/>
      <c r="C385" s="17"/>
      <c r="D385" s="17"/>
      <c r="E385" s="33"/>
      <c r="F385" s="32"/>
      <c r="G385" s="17"/>
      <c r="H385" s="24" t="str">
        <f aca="false">IF($B385="","",IFERROR(INDEX(Deductees!$B$5:$B$304,MATCH($B385,Deductees!$A$5:$A$304,0))&amp;"",""))</f>
        <v/>
      </c>
      <c r="I385" s="24" t="str">
        <f aca="false">IF($B385="","",IFERROR(INDEX(Deductees!$C$5:$C$304,MATCH($B385,Deductees!$A$5:$A$304,0)),"Not in master"))</f>
        <v/>
      </c>
      <c r="J385" s="24" t="str">
        <f aca="false">IF($B385="","",IFERROR(INDEX(Deductees!$D$5:$D$304,MATCH($B385,Deductees!$A$5:$A$304,0)),"-"))</f>
        <v/>
      </c>
      <c r="K385" s="24" t="str">
        <f aca="false">IF($C385="","",IFERROR(INDEX('Section Master'!$C$5:$C$29,MATCH($C385,'Section Master'!$A$5:$A$29,0))&amp;" / "&amp;INDEX('Section Master'!$D$5:$D$29,MATCH($C385,'Section Master'!$A$5:$A$29,0)),"Code not found"))</f>
        <v/>
      </c>
      <c r="L385" s="25" t="str">
        <f aca="false">IF(OR($B385="",$C385="",$E385=""),"",IFERROR(IF(I385&lt;&gt;"Valid",MAX(INDEX('Section Master'!$F$5:$F$29,MATCH($C385,'Section Master'!$A$5:$A$29,0)),INDEX('Section Master'!$G$5:$G$29,MATCH($C385,'Section Master'!$A$5:$A$29,0))),IF(J385="Individual/HUF",INDEX('Section Master'!$E$5:$E$29,MATCH($C385,'Section Master'!$A$5:$A$29,0)),INDEX('Section Master'!$F$5:$F$29,MATCH($C385,'Section Master'!$A$5:$A$29,0)))),0))</f>
        <v/>
      </c>
      <c r="M385" s="26" t="str">
        <f aca="false">IF(A385="","",IF(MONTH(A385)&gt;=4,YEAR(A385),YEAR(A385)-1))</f>
        <v/>
      </c>
      <c r="N385" s="21" t="str">
        <f aca="false">IF(A385="","","Q"&amp;CHOOSE(MONTH(A385),4,4,4,1,1,1,2,2,2,3,3,3))</f>
        <v/>
      </c>
      <c r="O385" s="27" t="str">
        <f aca="false">IF(OR($B385="",$C385="",$E385=""),"",SUMIFS($E$6:E385,$B$6:B385,B385,$C$6:C385,C385,$M$6:M385,M385))</f>
        <v/>
      </c>
      <c r="P385" s="27" t="str">
        <f aca="false">IF(OR($B385="",$C385="",$E385=""),"",SUMIFS($Q$6:Q384,$B$6:B384,B385,$C$6:C384,C385,$M$6:M384,M385))</f>
        <v/>
      </c>
      <c r="Q385" s="27" t="str">
        <f aca="false">IF(OR($B385="",$C385="",$E385=""),"",IFERROR(CHOOSE(MATCH(INDEX('Section Master'!$H$5:$H$29,MATCH($C385,'Section Master'!$A$5:$A$29,0)),{"Single+Aggregate","Aggregate","Per payment","Excess over","None"},0),IF(O385&gt;INDEX('Section Master'!$J$5:$J$29,MATCH($C385,'Section Master'!$A$5:$A$29,0)),O385-P385,IF(E385&gt;INDEX('Section Master'!$I$5:$I$29,MATCH($C385,'Section Master'!$A$5:$A$29,0)),E385,0)),IF(O385&gt;INDEX('Section Master'!$J$5:$J$29,MATCH($C385,'Section Master'!$A$5:$A$29,0)),O385-P385,0),IF(E385&gt;INDEX('Section Master'!$I$5:$I$29,MATCH($C385,'Section Master'!$A$5:$A$29,0)),E385,0),MAX(0,O385-INDEX('Section Master'!$J$5:$J$29,MATCH($C385,'Section Master'!$A$5:$A$29,0)))-P385,E385),0))</f>
        <v/>
      </c>
      <c r="R385" s="28" t="str">
        <f aca="false">IF(Q385="","",ROUND(Q385*L385,0))</f>
        <v/>
      </c>
      <c r="T385" s="29" t="str">
        <f aca="false">IF(A385="","",IF(MONTH(A385)=3,DATE(YEAR(A385),4,30),DATE(YEAR(A385),MONTH(A385)+1,7)))</f>
        <v/>
      </c>
      <c r="U385" s="26" t="str">
        <f aca="false">IF(OR(R385="",F385=""),"",IF(R385=0,0,IF(F385&gt;T385,(YEAR(F385)-YEAR(A385))*12+MONTH(F385)-MONTH(A385)+1,0)))</f>
        <v/>
      </c>
      <c r="V385" s="30" t="str">
        <f aca="false">IF(U385="","",ROUND(R385*Summary!$C$7*U385,0))</f>
        <v/>
      </c>
      <c r="W385" s="21" t="str">
        <f aca="false">IF(OR($B385="",$C385="",$E385=""),"",IF(R385=0,"No TDS yet",IF(F385="",IF(Summary!$C$6&gt;T385,"Overdue","Pending"),IF(F385&gt;T385,"Deposited late","Deposited"))))</f>
        <v/>
      </c>
      <c r="X385" s="31" t="str">
        <f aca="false">IF(B385="","",IF(OR(ISNA(MATCH($B385,Deductees!$A$5:$A$304,0)),ISNA(MATCH($C385,'Section Master'!$A$5:$A$29,0)),E385=""),1,0))</f>
        <v/>
      </c>
    </row>
    <row r="386" customFormat="false" ht="15" hidden="false" customHeight="true" outlineLevel="0" collapsed="false">
      <c r="A386" s="32"/>
      <c r="B386" s="17"/>
      <c r="C386" s="17"/>
      <c r="D386" s="17"/>
      <c r="E386" s="33"/>
      <c r="F386" s="32"/>
      <c r="G386" s="17"/>
      <c r="H386" s="24" t="str">
        <f aca="false">IF($B386="","",IFERROR(INDEX(Deductees!$B$5:$B$304,MATCH($B386,Deductees!$A$5:$A$304,0))&amp;"",""))</f>
        <v/>
      </c>
      <c r="I386" s="24" t="str">
        <f aca="false">IF($B386="","",IFERROR(INDEX(Deductees!$C$5:$C$304,MATCH($B386,Deductees!$A$5:$A$304,0)),"Not in master"))</f>
        <v/>
      </c>
      <c r="J386" s="24" t="str">
        <f aca="false">IF($B386="","",IFERROR(INDEX(Deductees!$D$5:$D$304,MATCH($B386,Deductees!$A$5:$A$304,0)),"-"))</f>
        <v/>
      </c>
      <c r="K386" s="24" t="str">
        <f aca="false">IF($C386="","",IFERROR(INDEX('Section Master'!$C$5:$C$29,MATCH($C386,'Section Master'!$A$5:$A$29,0))&amp;" / "&amp;INDEX('Section Master'!$D$5:$D$29,MATCH($C386,'Section Master'!$A$5:$A$29,0)),"Code not found"))</f>
        <v/>
      </c>
      <c r="L386" s="25" t="str">
        <f aca="false">IF(OR($B386="",$C386="",$E386=""),"",IFERROR(IF(I386&lt;&gt;"Valid",MAX(INDEX('Section Master'!$F$5:$F$29,MATCH($C386,'Section Master'!$A$5:$A$29,0)),INDEX('Section Master'!$G$5:$G$29,MATCH($C386,'Section Master'!$A$5:$A$29,0))),IF(J386="Individual/HUF",INDEX('Section Master'!$E$5:$E$29,MATCH($C386,'Section Master'!$A$5:$A$29,0)),INDEX('Section Master'!$F$5:$F$29,MATCH($C386,'Section Master'!$A$5:$A$29,0)))),0))</f>
        <v/>
      </c>
      <c r="M386" s="26" t="str">
        <f aca="false">IF(A386="","",IF(MONTH(A386)&gt;=4,YEAR(A386),YEAR(A386)-1))</f>
        <v/>
      </c>
      <c r="N386" s="21" t="str">
        <f aca="false">IF(A386="","","Q"&amp;CHOOSE(MONTH(A386),4,4,4,1,1,1,2,2,2,3,3,3))</f>
        <v/>
      </c>
      <c r="O386" s="27" t="str">
        <f aca="false">IF(OR($B386="",$C386="",$E386=""),"",SUMIFS($E$6:E386,$B$6:B386,B386,$C$6:C386,C386,$M$6:M386,M386))</f>
        <v/>
      </c>
      <c r="P386" s="27" t="str">
        <f aca="false">IF(OR($B386="",$C386="",$E386=""),"",SUMIFS($Q$6:Q385,$B$6:B385,B386,$C$6:C385,C386,$M$6:M385,M386))</f>
        <v/>
      </c>
      <c r="Q386" s="27" t="str">
        <f aca="false">IF(OR($B386="",$C386="",$E386=""),"",IFERROR(CHOOSE(MATCH(INDEX('Section Master'!$H$5:$H$29,MATCH($C386,'Section Master'!$A$5:$A$29,0)),{"Single+Aggregate","Aggregate","Per payment","Excess over","None"},0),IF(O386&gt;INDEX('Section Master'!$J$5:$J$29,MATCH($C386,'Section Master'!$A$5:$A$29,0)),O386-P386,IF(E386&gt;INDEX('Section Master'!$I$5:$I$29,MATCH($C386,'Section Master'!$A$5:$A$29,0)),E386,0)),IF(O386&gt;INDEX('Section Master'!$J$5:$J$29,MATCH($C386,'Section Master'!$A$5:$A$29,0)),O386-P386,0),IF(E386&gt;INDEX('Section Master'!$I$5:$I$29,MATCH($C386,'Section Master'!$A$5:$A$29,0)),E386,0),MAX(0,O386-INDEX('Section Master'!$J$5:$J$29,MATCH($C386,'Section Master'!$A$5:$A$29,0)))-P386,E386),0))</f>
        <v/>
      </c>
      <c r="R386" s="28" t="str">
        <f aca="false">IF(Q386="","",ROUND(Q386*L386,0))</f>
        <v/>
      </c>
      <c r="T386" s="29" t="str">
        <f aca="false">IF(A386="","",IF(MONTH(A386)=3,DATE(YEAR(A386),4,30),DATE(YEAR(A386),MONTH(A386)+1,7)))</f>
        <v/>
      </c>
      <c r="U386" s="26" t="str">
        <f aca="false">IF(OR(R386="",F386=""),"",IF(R386=0,0,IF(F386&gt;T386,(YEAR(F386)-YEAR(A386))*12+MONTH(F386)-MONTH(A386)+1,0)))</f>
        <v/>
      </c>
      <c r="V386" s="30" t="str">
        <f aca="false">IF(U386="","",ROUND(R386*Summary!$C$7*U386,0))</f>
        <v/>
      </c>
      <c r="W386" s="21" t="str">
        <f aca="false">IF(OR($B386="",$C386="",$E386=""),"",IF(R386=0,"No TDS yet",IF(F386="",IF(Summary!$C$6&gt;T386,"Overdue","Pending"),IF(F386&gt;T386,"Deposited late","Deposited"))))</f>
        <v/>
      </c>
      <c r="X386" s="31" t="str">
        <f aca="false">IF(B386="","",IF(OR(ISNA(MATCH($B386,Deductees!$A$5:$A$304,0)),ISNA(MATCH($C386,'Section Master'!$A$5:$A$29,0)),E386=""),1,0))</f>
        <v/>
      </c>
    </row>
    <row r="387" customFormat="false" ht="15" hidden="false" customHeight="true" outlineLevel="0" collapsed="false">
      <c r="A387" s="32"/>
      <c r="B387" s="17"/>
      <c r="C387" s="17"/>
      <c r="D387" s="17"/>
      <c r="E387" s="33"/>
      <c r="F387" s="32"/>
      <c r="G387" s="17"/>
      <c r="H387" s="24" t="str">
        <f aca="false">IF($B387="","",IFERROR(INDEX(Deductees!$B$5:$B$304,MATCH($B387,Deductees!$A$5:$A$304,0))&amp;"",""))</f>
        <v/>
      </c>
      <c r="I387" s="24" t="str">
        <f aca="false">IF($B387="","",IFERROR(INDEX(Deductees!$C$5:$C$304,MATCH($B387,Deductees!$A$5:$A$304,0)),"Not in master"))</f>
        <v/>
      </c>
      <c r="J387" s="24" t="str">
        <f aca="false">IF($B387="","",IFERROR(INDEX(Deductees!$D$5:$D$304,MATCH($B387,Deductees!$A$5:$A$304,0)),"-"))</f>
        <v/>
      </c>
      <c r="K387" s="24" t="str">
        <f aca="false">IF($C387="","",IFERROR(INDEX('Section Master'!$C$5:$C$29,MATCH($C387,'Section Master'!$A$5:$A$29,0))&amp;" / "&amp;INDEX('Section Master'!$D$5:$D$29,MATCH($C387,'Section Master'!$A$5:$A$29,0)),"Code not found"))</f>
        <v/>
      </c>
      <c r="L387" s="25" t="str">
        <f aca="false">IF(OR($B387="",$C387="",$E387=""),"",IFERROR(IF(I387&lt;&gt;"Valid",MAX(INDEX('Section Master'!$F$5:$F$29,MATCH($C387,'Section Master'!$A$5:$A$29,0)),INDEX('Section Master'!$G$5:$G$29,MATCH($C387,'Section Master'!$A$5:$A$29,0))),IF(J387="Individual/HUF",INDEX('Section Master'!$E$5:$E$29,MATCH($C387,'Section Master'!$A$5:$A$29,0)),INDEX('Section Master'!$F$5:$F$29,MATCH($C387,'Section Master'!$A$5:$A$29,0)))),0))</f>
        <v/>
      </c>
      <c r="M387" s="26" t="str">
        <f aca="false">IF(A387="","",IF(MONTH(A387)&gt;=4,YEAR(A387),YEAR(A387)-1))</f>
        <v/>
      </c>
      <c r="N387" s="21" t="str">
        <f aca="false">IF(A387="","","Q"&amp;CHOOSE(MONTH(A387),4,4,4,1,1,1,2,2,2,3,3,3))</f>
        <v/>
      </c>
      <c r="O387" s="27" t="str">
        <f aca="false">IF(OR($B387="",$C387="",$E387=""),"",SUMIFS($E$6:E387,$B$6:B387,B387,$C$6:C387,C387,$M$6:M387,M387))</f>
        <v/>
      </c>
      <c r="P387" s="27" t="str">
        <f aca="false">IF(OR($B387="",$C387="",$E387=""),"",SUMIFS($Q$6:Q386,$B$6:B386,B387,$C$6:C386,C387,$M$6:M386,M387))</f>
        <v/>
      </c>
      <c r="Q387" s="27" t="str">
        <f aca="false">IF(OR($B387="",$C387="",$E387=""),"",IFERROR(CHOOSE(MATCH(INDEX('Section Master'!$H$5:$H$29,MATCH($C387,'Section Master'!$A$5:$A$29,0)),{"Single+Aggregate","Aggregate","Per payment","Excess over","None"},0),IF(O387&gt;INDEX('Section Master'!$J$5:$J$29,MATCH($C387,'Section Master'!$A$5:$A$29,0)),O387-P387,IF(E387&gt;INDEX('Section Master'!$I$5:$I$29,MATCH($C387,'Section Master'!$A$5:$A$29,0)),E387,0)),IF(O387&gt;INDEX('Section Master'!$J$5:$J$29,MATCH($C387,'Section Master'!$A$5:$A$29,0)),O387-P387,0),IF(E387&gt;INDEX('Section Master'!$I$5:$I$29,MATCH($C387,'Section Master'!$A$5:$A$29,0)),E387,0),MAX(0,O387-INDEX('Section Master'!$J$5:$J$29,MATCH($C387,'Section Master'!$A$5:$A$29,0)))-P387,E387),0))</f>
        <v/>
      </c>
      <c r="R387" s="28" t="str">
        <f aca="false">IF(Q387="","",ROUND(Q387*L387,0))</f>
        <v/>
      </c>
      <c r="T387" s="29" t="str">
        <f aca="false">IF(A387="","",IF(MONTH(A387)=3,DATE(YEAR(A387),4,30),DATE(YEAR(A387),MONTH(A387)+1,7)))</f>
        <v/>
      </c>
      <c r="U387" s="26" t="str">
        <f aca="false">IF(OR(R387="",F387=""),"",IF(R387=0,0,IF(F387&gt;T387,(YEAR(F387)-YEAR(A387))*12+MONTH(F387)-MONTH(A387)+1,0)))</f>
        <v/>
      </c>
      <c r="V387" s="30" t="str">
        <f aca="false">IF(U387="","",ROUND(R387*Summary!$C$7*U387,0))</f>
        <v/>
      </c>
      <c r="W387" s="21" t="str">
        <f aca="false">IF(OR($B387="",$C387="",$E387=""),"",IF(R387=0,"No TDS yet",IF(F387="",IF(Summary!$C$6&gt;T387,"Overdue","Pending"),IF(F387&gt;T387,"Deposited late","Deposited"))))</f>
        <v/>
      </c>
      <c r="X387" s="31" t="str">
        <f aca="false">IF(B387="","",IF(OR(ISNA(MATCH($B387,Deductees!$A$5:$A$304,0)),ISNA(MATCH($C387,'Section Master'!$A$5:$A$29,0)),E387=""),1,0))</f>
        <v/>
      </c>
    </row>
    <row r="388" customFormat="false" ht="15" hidden="false" customHeight="true" outlineLevel="0" collapsed="false">
      <c r="A388" s="32"/>
      <c r="B388" s="17"/>
      <c r="C388" s="17"/>
      <c r="D388" s="17"/>
      <c r="E388" s="33"/>
      <c r="F388" s="32"/>
      <c r="G388" s="17"/>
      <c r="H388" s="24" t="str">
        <f aca="false">IF($B388="","",IFERROR(INDEX(Deductees!$B$5:$B$304,MATCH($B388,Deductees!$A$5:$A$304,0))&amp;"",""))</f>
        <v/>
      </c>
      <c r="I388" s="24" t="str">
        <f aca="false">IF($B388="","",IFERROR(INDEX(Deductees!$C$5:$C$304,MATCH($B388,Deductees!$A$5:$A$304,0)),"Not in master"))</f>
        <v/>
      </c>
      <c r="J388" s="24" t="str">
        <f aca="false">IF($B388="","",IFERROR(INDEX(Deductees!$D$5:$D$304,MATCH($B388,Deductees!$A$5:$A$304,0)),"-"))</f>
        <v/>
      </c>
      <c r="K388" s="24" t="str">
        <f aca="false">IF($C388="","",IFERROR(INDEX('Section Master'!$C$5:$C$29,MATCH($C388,'Section Master'!$A$5:$A$29,0))&amp;" / "&amp;INDEX('Section Master'!$D$5:$D$29,MATCH($C388,'Section Master'!$A$5:$A$29,0)),"Code not found"))</f>
        <v/>
      </c>
      <c r="L388" s="25" t="str">
        <f aca="false">IF(OR($B388="",$C388="",$E388=""),"",IFERROR(IF(I388&lt;&gt;"Valid",MAX(INDEX('Section Master'!$F$5:$F$29,MATCH($C388,'Section Master'!$A$5:$A$29,0)),INDEX('Section Master'!$G$5:$G$29,MATCH($C388,'Section Master'!$A$5:$A$29,0))),IF(J388="Individual/HUF",INDEX('Section Master'!$E$5:$E$29,MATCH($C388,'Section Master'!$A$5:$A$29,0)),INDEX('Section Master'!$F$5:$F$29,MATCH($C388,'Section Master'!$A$5:$A$29,0)))),0))</f>
        <v/>
      </c>
      <c r="M388" s="26" t="str">
        <f aca="false">IF(A388="","",IF(MONTH(A388)&gt;=4,YEAR(A388),YEAR(A388)-1))</f>
        <v/>
      </c>
      <c r="N388" s="21" t="str">
        <f aca="false">IF(A388="","","Q"&amp;CHOOSE(MONTH(A388),4,4,4,1,1,1,2,2,2,3,3,3))</f>
        <v/>
      </c>
      <c r="O388" s="27" t="str">
        <f aca="false">IF(OR($B388="",$C388="",$E388=""),"",SUMIFS($E$6:E388,$B$6:B388,B388,$C$6:C388,C388,$M$6:M388,M388))</f>
        <v/>
      </c>
      <c r="P388" s="27" t="str">
        <f aca="false">IF(OR($B388="",$C388="",$E388=""),"",SUMIFS($Q$6:Q387,$B$6:B387,B388,$C$6:C387,C388,$M$6:M387,M388))</f>
        <v/>
      </c>
      <c r="Q388" s="27" t="str">
        <f aca="false">IF(OR($B388="",$C388="",$E388=""),"",IFERROR(CHOOSE(MATCH(INDEX('Section Master'!$H$5:$H$29,MATCH($C388,'Section Master'!$A$5:$A$29,0)),{"Single+Aggregate","Aggregate","Per payment","Excess over","None"},0),IF(O388&gt;INDEX('Section Master'!$J$5:$J$29,MATCH($C388,'Section Master'!$A$5:$A$29,0)),O388-P388,IF(E388&gt;INDEX('Section Master'!$I$5:$I$29,MATCH($C388,'Section Master'!$A$5:$A$29,0)),E388,0)),IF(O388&gt;INDEX('Section Master'!$J$5:$J$29,MATCH($C388,'Section Master'!$A$5:$A$29,0)),O388-P388,0),IF(E388&gt;INDEX('Section Master'!$I$5:$I$29,MATCH($C388,'Section Master'!$A$5:$A$29,0)),E388,0),MAX(0,O388-INDEX('Section Master'!$J$5:$J$29,MATCH($C388,'Section Master'!$A$5:$A$29,0)))-P388,E388),0))</f>
        <v/>
      </c>
      <c r="R388" s="28" t="str">
        <f aca="false">IF(Q388="","",ROUND(Q388*L388,0))</f>
        <v/>
      </c>
      <c r="T388" s="29" t="str">
        <f aca="false">IF(A388="","",IF(MONTH(A388)=3,DATE(YEAR(A388),4,30),DATE(YEAR(A388),MONTH(A388)+1,7)))</f>
        <v/>
      </c>
      <c r="U388" s="26" t="str">
        <f aca="false">IF(OR(R388="",F388=""),"",IF(R388=0,0,IF(F388&gt;T388,(YEAR(F388)-YEAR(A388))*12+MONTH(F388)-MONTH(A388)+1,0)))</f>
        <v/>
      </c>
      <c r="V388" s="30" t="str">
        <f aca="false">IF(U388="","",ROUND(R388*Summary!$C$7*U388,0))</f>
        <v/>
      </c>
      <c r="W388" s="21" t="str">
        <f aca="false">IF(OR($B388="",$C388="",$E388=""),"",IF(R388=0,"No TDS yet",IF(F388="",IF(Summary!$C$6&gt;T388,"Overdue","Pending"),IF(F388&gt;T388,"Deposited late","Deposited"))))</f>
        <v/>
      </c>
      <c r="X388" s="31" t="str">
        <f aca="false">IF(B388="","",IF(OR(ISNA(MATCH($B388,Deductees!$A$5:$A$304,0)),ISNA(MATCH($C388,'Section Master'!$A$5:$A$29,0)),E388=""),1,0))</f>
        <v/>
      </c>
    </row>
    <row r="389" customFormat="false" ht="15" hidden="false" customHeight="true" outlineLevel="0" collapsed="false">
      <c r="A389" s="32"/>
      <c r="B389" s="17"/>
      <c r="C389" s="17"/>
      <c r="D389" s="17"/>
      <c r="E389" s="33"/>
      <c r="F389" s="32"/>
      <c r="G389" s="17"/>
      <c r="H389" s="24" t="str">
        <f aca="false">IF($B389="","",IFERROR(INDEX(Deductees!$B$5:$B$304,MATCH($B389,Deductees!$A$5:$A$304,0))&amp;"",""))</f>
        <v/>
      </c>
      <c r="I389" s="24" t="str">
        <f aca="false">IF($B389="","",IFERROR(INDEX(Deductees!$C$5:$C$304,MATCH($B389,Deductees!$A$5:$A$304,0)),"Not in master"))</f>
        <v/>
      </c>
      <c r="J389" s="24" t="str">
        <f aca="false">IF($B389="","",IFERROR(INDEX(Deductees!$D$5:$D$304,MATCH($B389,Deductees!$A$5:$A$304,0)),"-"))</f>
        <v/>
      </c>
      <c r="K389" s="24" t="str">
        <f aca="false">IF($C389="","",IFERROR(INDEX('Section Master'!$C$5:$C$29,MATCH($C389,'Section Master'!$A$5:$A$29,0))&amp;" / "&amp;INDEX('Section Master'!$D$5:$D$29,MATCH($C389,'Section Master'!$A$5:$A$29,0)),"Code not found"))</f>
        <v/>
      </c>
      <c r="L389" s="25" t="str">
        <f aca="false">IF(OR($B389="",$C389="",$E389=""),"",IFERROR(IF(I389&lt;&gt;"Valid",MAX(INDEX('Section Master'!$F$5:$F$29,MATCH($C389,'Section Master'!$A$5:$A$29,0)),INDEX('Section Master'!$G$5:$G$29,MATCH($C389,'Section Master'!$A$5:$A$29,0))),IF(J389="Individual/HUF",INDEX('Section Master'!$E$5:$E$29,MATCH($C389,'Section Master'!$A$5:$A$29,0)),INDEX('Section Master'!$F$5:$F$29,MATCH($C389,'Section Master'!$A$5:$A$29,0)))),0))</f>
        <v/>
      </c>
      <c r="M389" s="26" t="str">
        <f aca="false">IF(A389="","",IF(MONTH(A389)&gt;=4,YEAR(A389),YEAR(A389)-1))</f>
        <v/>
      </c>
      <c r="N389" s="21" t="str">
        <f aca="false">IF(A389="","","Q"&amp;CHOOSE(MONTH(A389),4,4,4,1,1,1,2,2,2,3,3,3))</f>
        <v/>
      </c>
      <c r="O389" s="27" t="str">
        <f aca="false">IF(OR($B389="",$C389="",$E389=""),"",SUMIFS($E$6:E389,$B$6:B389,B389,$C$6:C389,C389,$M$6:M389,M389))</f>
        <v/>
      </c>
      <c r="P389" s="27" t="str">
        <f aca="false">IF(OR($B389="",$C389="",$E389=""),"",SUMIFS($Q$6:Q388,$B$6:B388,B389,$C$6:C388,C389,$M$6:M388,M389))</f>
        <v/>
      </c>
      <c r="Q389" s="27" t="str">
        <f aca="false">IF(OR($B389="",$C389="",$E389=""),"",IFERROR(CHOOSE(MATCH(INDEX('Section Master'!$H$5:$H$29,MATCH($C389,'Section Master'!$A$5:$A$29,0)),{"Single+Aggregate","Aggregate","Per payment","Excess over","None"},0),IF(O389&gt;INDEX('Section Master'!$J$5:$J$29,MATCH($C389,'Section Master'!$A$5:$A$29,0)),O389-P389,IF(E389&gt;INDEX('Section Master'!$I$5:$I$29,MATCH($C389,'Section Master'!$A$5:$A$29,0)),E389,0)),IF(O389&gt;INDEX('Section Master'!$J$5:$J$29,MATCH($C389,'Section Master'!$A$5:$A$29,0)),O389-P389,0),IF(E389&gt;INDEX('Section Master'!$I$5:$I$29,MATCH($C389,'Section Master'!$A$5:$A$29,0)),E389,0),MAX(0,O389-INDEX('Section Master'!$J$5:$J$29,MATCH($C389,'Section Master'!$A$5:$A$29,0)))-P389,E389),0))</f>
        <v/>
      </c>
      <c r="R389" s="28" t="str">
        <f aca="false">IF(Q389="","",ROUND(Q389*L389,0))</f>
        <v/>
      </c>
      <c r="T389" s="29" t="str">
        <f aca="false">IF(A389="","",IF(MONTH(A389)=3,DATE(YEAR(A389),4,30),DATE(YEAR(A389),MONTH(A389)+1,7)))</f>
        <v/>
      </c>
      <c r="U389" s="26" t="str">
        <f aca="false">IF(OR(R389="",F389=""),"",IF(R389=0,0,IF(F389&gt;T389,(YEAR(F389)-YEAR(A389))*12+MONTH(F389)-MONTH(A389)+1,0)))</f>
        <v/>
      </c>
      <c r="V389" s="30" t="str">
        <f aca="false">IF(U389="","",ROUND(R389*Summary!$C$7*U389,0))</f>
        <v/>
      </c>
      <c r="W389" s="21" t="str">
        <f aca="false">IF(OR($B389="",$C389="",$E389=""),"",IF(R389=0,"No TDS yet",IF(F389="",IF(Summary!$C$6&gt;T389,"Overdue","Pending"),IF(F389&gt;T389,"Deposited late","Deposited"))))</f>
        <v/>
      </c>
      <c r="X389" s="31" t="str">
        <f aca="false">IF(B389="","",IF(OR(ISNA(MATCH($B389,Deductees!$A$5:$A$304,0)),ISNA(MATCH($C389,'Section Master'!$A$5:$A$29,0)),E389=""),1,0))</f>
        <v/>
      </c>
    </row>
    <row r="390" customFormat="false" ht="15" hidden="false" customHeight="true" outlineLevel="0" collapsed="false">
      <c r="A390" s="32"/>
      <c r="B390" s="17"/>
      <c r="C390" s="17"/>
      <c r="D390" s="17"/>
      <c r="E390" s="33"/>
      <c r="F390" s="32"/>
      <c r="G390" s="17"/>
      <c r="H390" s="24" t="str">
        <f aca="false">IF($B390="","",IFERROR(INDEX(Deductees!$B$5:$B$304,MATCH($B390,Deductees!$A$5:$A$304,0))&amp;"",""))</f>
        <v/>
      </c>
      <c r="I390" s="24" t="str">
        <f aca="false">IF($B390="","",IFERROR(INDEX(Deductees!$C$5:$C$304,MATCH($B390,Deductees!$A$5:$A$304,0)),"Not in master"))</f>
        <v/>
      </c>
      <c r="J390" s="24" t="str">
        <f aca="false">IF($B390="","",IFERROR(INDEX(Deductees!$D$5:$D$304,MATCH($B390,Deductees!$A$5:$A$304,0)),"-"))</f>
        <v/>
      </c>
      <c r="K390" s="24" t="str">
        <f aca="false">IF($C390="","",IFERROR(INDEX('Section Master'!$C$5:$C$29,MATCH($C390,'Section Master'!$A$5:$A$29,0))&amp;" / "&amp;INDEX('Section Master'!$D$5:$D$29,MATCH($C390,'Section Master'!$A$5:$A$29,0)),"Code not found"))</f>
        <v/>
      </c>
      <c r="L390" s="25" t="str">
        <f aca="false">IF(OR($B390="",$C390="",$E390=""),"",IFERROR(IF(I390&lt;&gt;"Valid",MAX(INDEX('Section Master'!$F$5:$F$29,MATCH($C390,'Section Master'!$A$5:$A$29,0)),INDEX('Section Master'!$G$5:$G$29,MATCH($C390,'Section Master'!$A$5:$A$29,0))),IF(J390="Individual/HUF",INDEX('Section Master'!$E$5:$E$29,MATCH($C390,'Section Master'!$A$5:$A$29,0)),INDEX('Section Master'!$F$5:$F$29,MATCH($C390,'Section Master'!$A$5:$A$29,0)))),0))</f>
        <v/>
      </c>
      <c r="M390" s="26" t="str">
        <f aca="false">IF(A390="","",IF(MONTH(A390)&gt;=4,YEAR(A390),YEAR(A390)-1))</f>
        <v/>
      </c>
      <c r="N390" s="21" t="str">
        <f aca="false">IF(A390="","","Q"&amp;CHOOSE(MONTH(A390),4,4,4,1,1,1,2,2,2,3,3,3))</f>
        <v/>
      </c>
      <c r="O390" s="27" t="str">
        <f aca="false">IF(OR($B390="",$C390="",$E390=""),"",SUMIFS($E$6:E390,$B$6:B390,B390,$C$6:C390,C390,$M$6:M390,M390))</f>
        <v/>
      </c>
      <c r="P390" s="27" t="str">
        <f aca="false">IF(OR($B390="",$C390="",$E390=""),"",SUMIFS($Q$6:Q389,$B$6:B389,B390,$C$6:C389,C390,$M$6:M389,M390))</f>
        <v/>
      </c>
      <c r="Q390" s="27" t="str">
        <f aca="false">IF(OR($B390="",$C390="",$E390=""),"",IFERROR(CHOOSE(MATCH(INDEX('Section Master'!$H$5:$H$29,MATCH($C390,'Section Master'!$A$5:$A$29,0)),{"Single+Aggregate","Aggregate","Per payment","Excess over","None"},0),IF(O390&gt;INDEX('Section Master'!$J$5:$J$29,MATCH($C390,'Section Master'!$A$5:$A$29,0)),O390-P390,IF(E390&gt;INDEX('Section Master'!$I$5:$I$29,MATCH($C390,'Section Master'!$A$5:$A$29,0)),E390,0)),IF(O390&gt;INDEX('Section Master'!$J$5:$J$29,MATCH($C390,'Section Master'!$A$5:$A$29,0)),O390-P390,0),IF(E390&gt;INDEX('Section Master'!$I$5:$I$29,MATCH($C390,'Section Master'!$A$5:$A$29,0)),E390,0),MAX(0,O390-INDEX('Section Master'!$J$5:$J$29,MATCH($C390,'Section Master'!$A$5:$A$29,0)))-P390,E390),0))</f>
        <v/>
      </c>
      <c r="R390" s="28" t="str">
        <f aca="false">IF(Q390="","",ROUND(Q390*L390,0))</f>
        <v/>
      </c>
      <c r="T390" s="29" t="str">
        <f aca="false">IF(A390="","",IF(MONTH(A390)=3,DATE(YEAR(A390),4,30),DATE(YEAR(A390),MONTH(A390)+1,7)))</f>
        <v/>
      </c>
      <c r="U390" s="26" t="str">
        <f aca="false">IF(OR(R390="",F390=""),"",IF(R390=0,0,IF(F390&gt;T390,(YEAR(F390)-YEAR(A390))*12+MONTH(F390)-MONTH(A390)+1,0)))</f>
        <v/>
      </c>
      <c r="V390" s="30" t="str">
        <f aca="false">IF(U390="","",ROUND(R390*Summary!$C$7*U390,0))</f>
        <v/>
      </c>
      <c r="W390" s="21" t="str">
        <f aca="false">IF(OR($B390="",$C390="",$E390=""),"",IF(R390=0,"No TDS yet",IF(F390="",IF(Summary!$C$6&gt;T390,"Overdue","Pending"),IF(F390&gt;T390,"Deposited late","Deposited"))))</f>
        <v/>
      </c>
      <c r="X390" s="31" t="str">
        <f aca="false">IF(B390="","",IF(OR(ISNA(MATCH($B390,Deductees!$A$5:$A$304,0)),ISNA(MATCH($C390,'Section Master'!$A$5:$A$29,0)),E390=""),1,0))</f>
        <v/>
      </c>
    </row>
    <row r="391" customFormat="false" ht="15" hidden="false" customHeight="true" outlineLevel="0" collapsed="false">
      <c r="A391" s="32"/>
      <c r="B391" s="17"/>
      <c r="C391" s="17"/>
      <c r="D391" s="17"/>
      <c r="E391" s="33"/>
      <c r="F391" s="32"/>
      <c r="G391" s="17"/>
      <c r="H391" s="24" t="str">
        <f aca="false">IF($B391="","",IFERROR(INDEX(Deductees!$B$5:$B$304,MATCH($B391,Deductees!$A$5:$A$304,0))&amp;"",""))</f>
        <v/>
      </c>
      <c r="I391" s="24" t="str">
        <f aca="false">IF($B391="","",IFERROR(INDEX(Deductees!$C$5:$C$304,MATCH($B391,Deductees!$A$5:$A$304,0)),"Not in master"))</f>
        <v/>
      </c>
      <c r="J391" s="24" t="str">
        <f aca="false">IF($B391="","",IFERROR(INDEX(Deductees!$D$5:$D$304,MATCH($B391,Deductees!$A$5:$A$304,0)),"-"))</f>
        <v/>
      </c>
      <c r="K391" s="24" t="str">
        <f aca="false">IF($C391="","",IFERROR(INDEX('Section Master'!$C$5:$C$29,MATCH($C391,'Section Master'!$A$5:$A$29,0))&amp;" / "&amp;INDEX('Section Master'!$D$5:$D$29,MATCH($C391,'Section Master'!$A$5:$A$29,0)),"Code not found"))</f>
        <v/>
      </c>
      <c r="L391" s="25" t="str">
        <f aca="false">IF(OR($B391="",$C391="",$E391=""),"",IFERROR(IF(I391&lt;&gt;"Valid",MAX(INDEX('Section Master'!$F$5:$F$29,MATCH($C391,'Section Master'!$A$5:$A$29,0)),INDEX('Section Master'!$G$5:$G$29,MATCH($C391,'Section Master'!$A$5:$A$29,0))),IF(J391="Individual/HUF",INDEX('Section Master'!$E$5:$E$29,MATCH($C391,'Section Master'!$A$5:$A$29,0)),INDEX('Section Master'!$F$5:$F$29,MATCH($C391,'Section Master'!$A$5:$A$29,0)))),0))</f>
        <v/>
      </c>
      <c r="M391" s="26" t="str">
        <f aca="false">IF(A391="","",IF(MONTH(A391)&gt;=4,YEAR(A391),YEAR(A391)-1))</f>
        <v/>
      </c>
      <c r="N391" s="21" t="str">
        <f aca="false">IF(A391="","","Q"&amp;CHOOSE(MONTH(A391),4,4,4,1,1,1,2,2,2,3,3,3))</f>
        <v/>
      </c>
      <c r="O391" s="27" t="str">
        <f aca="false">IF(OR($B391="",$C391="",$E391=""),"",SUMIFS($E$6:E391,$B$6:B391,B391,$C$6:C391,C391,$M$6:M391,M391))</f>
        <v/>
      </c>
      <c r="P391" s="27" t="str">
        <f aca="false">IF(OR($B391="",$C391="",$E391=""),"",SUMIFS($Q$6:Q390,$B$6:B390,B391,$C$6:C390,C391,$M$6:M390,M391))</f>
        <v/>
      </c>
      <c r="Q391" s="27" t="str">
        <f aca="false">IF(OR($B391="",$C391="",$E391=""),"",IFERROR(CHOOSE(MATCH(INDEX('Section Master'!$H$5:$H$29,MATCH($C391,'Section Master'!$A$5:$A$29,0)),{"Single+Aggregate","Aggregate","Per payment","Excess over","None"},0),IF(O391&gt;INDEX('Section Master'!$J$5:$J$29,MATCH($C391,'Section Master'!$A$5:$A$29,0)),O391-P391,IF(E391&gt;INDEX('Section Master'!$I$5:$I$29,MATCH($C391,'Section Master'!$A$5:$A$29,0)),E391,0)),IF(O391&gt;INDEX('Section Master'!$J$5:$J$29,MATCH($C391,'Section Master'!$A$5:$A$29,0)),O391-P391,0),IF(E391&gt;INDEX('Section Master'!$I$5:$I$29,MATCH($C391,'Section Master'!$A$5:$A$29,0)),E391,0),MAX(0,O391-INDEX('Section Master'!$J$5:$J$29,MATCH($C391,'Section Master'!$A$5:$A$29,0)))-P391,E391),0))</f>
        <v/>
      </c>
      <c r="R391" s="28" t="str">
        <f aca="false">IF(Q391="","",ROUND(Q391*L391,0))</f>
        <v/>
      </c>
      <c r="T391" s="29" t="str">
        <f aca="false">IF(A391="","",IF(MONTH(A391)=3,DATE(YEAR(A391),4,30),DATE(YEAR(A391),MONTH(A391)+1,7)))</f>
        <v/>
      </c>
      <c r="U391" s="26" t="str">
        <f aca="false">IF(OR(R391="",F391=""),"",IF(R391=0,0,IF(F391&gt;T391,(YEAR(F391)-YEAR(A391))*12+MONTH(F391)-MONTH(A391)+1,0)))</f>
        <v/>
      </c>
      <c r="V391" s="30" t="str">
        <f aca="false">IF(U391="","",ROUND(R391*Summary!$C$7*U391,0))</f>
        <v/>
      </c>
      <c r="W391" s="21" t="str">
        <f aca="false">IF(OR($B391="",$C391="",$E391=""),"",IF(R391=0,"No TDS yet",IF(F391="",IF(Summary!$C$6&gt;T391,"Overdue","Pending"),IF(F391&gt;T391,"Deposited late","Deposited"))))</f>
        <v/>
      </c>
      <c r="X391" s="31" t="str">
        <f aca="false">IF(B391="","",IF(OR(ISNA(MATCH($B391,Deductees!$A$5:$A$304,0)),ISNA(MATCH($C391,'Section Master'!$A$5:$A$29,0)),E391=""),1,0))</f>
        <v/>
      </c>
    </row>
    <row r="392" customFormat="false" ht="15" hidden="false" customHeight="true" outlineLevel="0" collapsed="false">
      <c r="A392" s="32"/>
      <c r="B392" s="17"/>
      <c r="C392" s="17"/>
      <c r="D392" s="17"/>
      <c r="E392" s="33"/>
      <c r="F392" s="32"/>
      <c r="G392" s="17"/>
      <c r="H392" s="24" t="str">
        <f aca="false">IF($B392="","",IFERROR(INDEX(Deductees!$B$5:$B$304,MATCH($B392,Deductees!$A$5:$A$304,0))&amp;"",""))</f>
        <v/>
      </c>
      <c r="I392" s="24" t="str">
        <f aca="false">IF($B392="","",IFERROR(INDEX(Deductees!$C$5:$C$304,MATCH($B392,Deductees!$A$5:$A$304,0)),"Not in master"))</f>
        <v/>
      </c>
      <c r="J392" s="24" t="str">
        <f aca="false">IF($B392="","",IFERROR(INDEX(Deductees!$D$5:$D$304,MATCH($B392,Deductees!$A$5:$A$304,0)),"-"))</f>
        <v/>
      </c>
      <c r="K392" s="24" t="str">
        <f aca="false">IF($C392="","",IFERROR(INDEX('Section Master'!$C$5:$C$29,MATCH($C392,'Section Master'!$A$5:$A$29,0))&amp;" / "&amp;INDEX('Section Master'!$D$5:$D$29,MATCH($C392,'Section Master'!$A$5:$A$29,0)),"Code not found"))</f>
        <v/>
      </c>
      <c r="L392" s="25" t="str">
        <f aca="false">IF(OR($B392="",$C392="",$E392=""),"",IFERROR(IF(I392&lt;&gt;"Valid",MAX(INDEX('Section Master'!$F$5:$F$29,MATCH($C392,'Section Master'!$A$5:$A$29,0)),INDEX('Section Master'!$G$5:$G$29,MATCH($C392,'Section Master'!$A$5:$A$29,0))),IF(J392="Individual/HUF",INDEX('Section Master'!$E$5:$E$29,MATCH($C392,'Section Master'!$A$5:$A$29,0)),INDEX('Section Master'!$F$5:$F$29,MATCH($C392,'Section Master'!$A$5:$A$29,0)))),0))</f>
        <v/>
      </c>
      <c r="M392" s="26" t="str">
        <f aca="false">IF(A392="","",IF(MONTH(A392)&gt;=4,YEAR(A392),YEAR(A392)-1))</f>
        <v/>
      </c>
      <c r="N392" s="21" t="str">
        <f aca="false">IF(A392="","","Q"&amp;CHOOSE(MONTH(A392),4,4,4,1,1,1,2,2,2,3,3,3))</f>
        <v/>
      </c>
      <c r="O392" s="27" t="str">
        <f aca="false">IF(OR($B392="",$C392="",$E392=""),"",SUMIFS($E$6:E392,$B$6:B392,B392,$C$6:C392,C392,$M$6:M392,M392))</f>
        <v/>
      </c>
      <c r="P392" s="27" t="str">
        <f aca="false">IF(OR($B392="",$C392="",$E392=""),"",SUMIFS($Q$6:Q391,$B$6:B391,B392,$C$6:C391,C392,$M$6:M391,M392))</f>
        <v/>
      </c>
      <c r="Q392" s="27" t="str">
        <f aca="false">IF(OR($B392="",$C392="",$E392=""),"",IFERROR(CHOOSE(MATCH(INDEX('Section Master'!$H$5:$H$29,MATCH($C392,'Section Master'!$A$5:$A$29,0)),{"Single+Aggregate","Aggregate","Per payment","Excess over","None"},0),IF(O392&gt;INDEX('Section Master'!$J$5:$J$29,MATCH($C392,'Section Master'!$A$5:$A$29,0)),O392-P392,IF(E392&gt;INDEX('Section Master'!$I$5:$I$29,MATCH($C392,'Section Master'!$A$5:$A$29,0)),E392,0)),IF(O392&gt;INDEX('Section Master'!$J$5:$J$29,MATCH($C392,'Section Master'!$A$5:$A$29,0)),O392-P392,0),IF(E392&gt;INDEX('Section Master'!$I$5:$I$29,MATCH($C392,'Section Master'!$A$5:$A$29,0)),E392,0),MAX(0,O392-INDEX('Section Master'!$J$5:$J$29,MATCH($C392,'Section Master'!$A$5:$A$29,0)))-P392,E392),0))</f>
        <v/>
      </c>
      <c r="R392" s="28" t="str">
        <f aca="false">IF(Q392="","",ROUND(Q392*L392,0))</f>
        <v/>
      </c>
      <c r="T392" s="29" t="str">
        <f aca="false">IF(A392="","",IF(MONTH(A392)=3,DATE(YEAR(A392),4,30),DATE(YEAR(A392),MONTH(A392)+1,7)))</f>
        <v/>
      </c>
      <c r="U392" s="26" t="str">
        <f aca="false">IF(OR(R392="",F392=""),"",IF(R392=0,0,IF(F392&gt;T392,(YEAR(F392)-YEAR(A392))*12+MONTH(F392)-MONTH(A392)+1,0)))</f>
        <v/>
      </c>
      <c r="V392" s="30" t="str">
        <f aca="false">IF(U392="","",ROUND(R392*Summary!$C$7*U392,0))</f>
        <v/>
      </c>
      <c r="W392" s="21" t="str">
        <f aca="false">IF(OR($B392="",$C392="",$E392=""),"",IF(R392=0,"No TDS yet",IF(F392="",IF(Summary!$C$6&gt;T392,"Overdue","Pending"),IF(F392&gt;T392,"Deposited late","Deposited"))))</f>
        <v/>
      </c>
      <c r="X392" s="31" t="str">
        <f aca="false">IF(B392="","",IF(OR(ISNA(MATCH($B392,Deductees!$A$5:$A$304,0)),ISNA(MATCH($C392,'Section Master'!$A$5:$A$29,0)),E392=""),1,0))</f>
        <v/>
      </c>
    </row>
    <row r="393" customFormat="false" ht="15" hidden="false" customHeight="true" outlineLevel="0" collapsed="false">
      <c r="A393" s="32"/>
      <c r="B393" s="17"/>
      <c r="C393" s="17"/>
      <c r="D393" s="17"/>
      <c r="E393" s="33"/>
      <c r="F393" s="32"/>
      <c r="G393" s="17"/>
      <c r="H393" s="24" t="str">
        <f aca="false">IF($B393="","",IFERROR(INDEX(Deductees!$B$5:$B$304,MATCH($B393,Deductees!$A$5:$A$304,0))&amp;"",""))</f>
        <v/>
      </c>
      <c r="I393" s="24" t="str">
        <f aca="false">IF($B393="","",IFERROR(INDEX(Deductees!$C$5:$C$304,MATCH($B393,Deductees!$A$5:$A$304,0)),"Not in master"))</f>
        <v/>
      </c>
      <c r="J393" s="24" t="str">
        <f aca="false">IF($B393="","",IFERROR(INDEX(Deductees!$D$5:$D$304,MATCH($B393,Deductees!$A$5:$A$304,0)),"-"))</f>
        <v/>
      </c>
      <c r="K393" s="24" t="str">
        <f aca="false">IF($C393="","",IFERROR(INDEX('Section Master'!$C$5:$C$29,MATCH($C393,'Section Master'!$A$5:$A$29,0))&amp;" / "&amp;INDEX('Section Master'!$D$5:$D$29,MATCH($C393,'Section Master'!$A$5:$A$29,0)),"Code not found"))</f>
        <v/>
      </c>
      <c r="L393" s="25" t="str">
        <f aca="false">IF(OR($B393="",$C393="",$E393=""),"",IFERROR(IF(I393&lt;&gt;"Valid",MAX(INDEX('Section Master'!$F$5:$F$29,MATCH($C393,'Section Master'!$A$5:$A$29,0)),INDEX('Section Master'!$G$5:$G$29,MATCH($C393,'Section Master'!$A$5:$A$29,0))),IF(J393="Individual/HUF",INDEX('Section Master'!$E$5:$E$29,MATCH($C393,'Section Master'!$A$5:$A$29,0)),INDEX('Section Master'!$F$5:$F$29,MATCH($C393,'Section Master'!$A$5:$A$29,0)))),0))</f>
        <v/>
      </c>
      <c r="M393" s="26" t="str">
        <f aca="false">IF(A393="","",IF(MONTH(A393)&gt;=4,YEAR(A393),YEAR(A393)-1))</f>
        <v/>
      </c>
      <c r="N393" s="21" t="str">
        <f aca="false">IF(A393="","","Q"&amp;CHOOSE(MONTH(A393),4,4,4,1,1,1,2,2,2,3,3,3))</f>
        <v/>
      </c>
      <c r="O393" s="27" t="str">
        <f aca="false">IF(OR($B393="",$C393="",$E393=""),"",SUMIFS($E$6:E393,$B$6:B393,B393,$C$6:C393,C393,$M$6:M393,M393))</f>
        <v/>
      </c>
      <c r="P393" s="27" t="str">
        <f aca="false">IF(OR($B393="",$C393="",$E393=""),"",SUMIFS($Q$6:Q392,$B$6:B392,B393,$C$6:C392,C393,$M$6:M392,M393))</f>
        <v/>
      </c>
      <c r="Q393" s="27" t="str">
        <f aca="false">IF(OR($B393="",$C393="",$E393=""),"",IFERROR(CHOOSE(MATCH(INDEX('Section Master'!$H$5:$H$29,MATCH($C393,'Section Master'!$A$5:$A$29,0)),{"Single+Aggregate","Aggregate","Per payment","Excess over","None"},0),IF(O393&gt;INDEX('Section Master'!$J$5:$J$29,MATCH($C393,'Section Master'!$A$5:$A$29,0)),O393-P393,IF(E393&gt;INDEX('Section Master'!$I$5:$I$29,MATCH($C393,'Section Master'!$A$5:$A$29,0)),E393,0)),IF(O393&gt;INDEX('Section Master'!$J$5:$J$29,MATCH($C393,'Section Master'!$A$5:$A$29,0)),O393-P393,0),IF(E393&gt;INDEX('Section Master'!$I$5:$I$29,MATCH($C393,'Section Master'!$A$5:$A$29,0)),E393,0),MAX(0,O393-INDEX('Section Master'!$J$5:$J$29,MATCH($C393,'Section Master'!$A$5:$A$29,0)))-P393,E393),0))</f>
        <v/>
      </c>
      <c r="R393" s="28" t="str">
        <f aca="false">IF(Q393="","",ROUND(Q393*L393,0))</f>
        <v/>
      </c>
      <c r="T393" s="29" t="str">
        <f aca="false">IF(A393="","",IF(MONTH(A393)=3,DATE(YEAR(A393),4,30),DATE(YEAR(A393),MONTH(A393)+1,7)))</f>
        <v/>
      </c>
      <c r="U393" s="26" t="str">
        <f aca="false">IF(OR(R393="",F393=""),"",IF(R393=0,0,IF(F393&gt;T393,(YEAR(F393)-YEAR(A393))*12+MONTH(F393)-MONTH(A393)+1,0)))</f>
        <v/>
      </c>
      <c r="V393" s="30" t="str">
        <f aca="false">IF(U393="","",ROUND(R393*Summary!$C$7*U393,0))</f>
        <v/>
      </c>
      <c r="W393" s="21" t="str">
        <f aca="false">IF(OR($B393="",$C393="",$E393=""),"",IF(R393=0,"No TDS yet",IF(F393="",IF(Summary!$C$6&gt;T393,"Overdue","Pending"),IF(F393&gt;T393,"Deposited late","Deposited"))))</f>
        <v/>
      </c>
      <c r="X393" s="31" t="str">
        <f aca="false">IF(B393="","",IF(OR(ISNA(MATCH($B393,Deductees!$A$5:$A$304,0)),ISNA(MATCH($C393,'Section Master'!$A$5:$A$29,0)),E393=""),1,0))</f>
        <v/>
      </c>
    </row>
    <row r="394" customFormat="false" ht="15" hidden="false" customHeight="true" outlineLevel="0" collapsed="false">
      <c r="A394" s="32"/>
      <c r="B394" s="17"/>
      <c r="C394" s="17"/>
      <c r="D394" s="17"/>
      <c r="E394" s="33"/>
      <c r="F394" s="32"/>
      <c r="G394" s="17"/>
      <c r="H394" s="24" t="str">
        <f aca="false">IF($B394="","",IFERROR(INDEX(Deductees!$B$5:$B$304,MATCH($B394,Deductees!$A$5:$A$304,0))&amp;"",""))</f>
        <v/>
      </c>
      <c r="I394" s="24" t="str">
        <f aca="false">IF($B394="","",IFERROR(INDEX(Deductees!$C$5:$C$304,MATCH($B394,Deductees!$A$5:$A$304,0)),"Not in master"))</f>
        <v/>
      </c>
      <c r="J394" s="24" t="str">
        <f aca="false">IF($B394="","",IFERROR(INDEX(Deductees!$D$5:$D$304,MATCH($B394,Deductees!$A$5:$A$304,0)),"-"))</f>
        <v/>
      </c>
      <c r="K394" s="24" t="str">
        <f aca="false">IF($C394="","",IFERROR(INDEX('Section Master'!$C$5:$C$29,MATCH($C394,'Section Master'!$A$5:$A$29,0))&amp;" / "&amp;INDEX('Section Master'!$D$5:$D$29,MATCH($C394,'Section Master'!$A$5:$A$29,0)),"Code not found"))</f>
        <v/>
      </c>
      <c r="L394" s="25" t="str">
        <f aca="false">IF(OR($B394="",$C394="",$E394=""),"",IFERROR(IF(I394&lt;&gt;"Valid",MAX(INDEX('Section Master'!$F$5:$F$29,MATCH($C394,'Section Master'!$A$5:$A$29,0)),INDEX('Section Master'!$G$5:$G$29,MATCH($C394,'Section Master'!$A$5:$A$29,0))),IF(J394="Individual/HUF",INDEX('Section Master'!$E$5:$E$29,MATCH($C394,'Section Master'!$A$5:$A$29,0)),INDEX('Section Master'!$F$5:$F$29,MATCH($C394,'Section Master'!$A$5:$A$29,0)))),0))</f>
        <v/>
      </c>
      <c r="M394" s="26" t="str">
        <f aca="false">IF(A394="","",IF(MONTH(A394)&gt;=4,YEAR(A394),YEAR(A394)-1))</f>
        <v/>
      </c>
      <c r="N394" s="21" t="str">
        <f aca="false">IF(A394="","","Q"&amp;CHOOSE(MONTH(A394),4,4,4,1,1,1,2,2,2,3,3,3))</f>
        <v/>
      </c>
      <c r="O394" s="27" t="str">
        <f aca="false">IF(OR($B394="",$C394="",$E394=""),"",SUMIFS($E$6:E394,$B$6:B394,B394,$C$6:C394,C394,$M$6:M394,M394))</f>
        <v/>
      </c>
      <c r="P394" s="27" t="str">
        <f aca="false">IF(OR($B394="",$C394="",$E394=""),"",SUMIFS($Q$6:Q393,$B$6:B393,B394,$C$6:C393,C394,$M$6:M393,M394))</f>
        <v/>
      </c>
      <c r="Q394" s="27" t="str">
        <f aca="false">IF(OR($B394="",$C394="",$E394=""),"",IFERROR(CHOOSE(MATCH(INDEX('Section Master'!$H$5:$H$29,MATCH($C394,'Section Master'!$A$5:$A$29,0)),{"Single+Aggregate","Aggregate","Per payment","Excess over","None"},0),IF(O394&gt;INDEX('Section Master'!$J$5:$J$29,MATCH($C394,'Section Master'!$A$5:$A$29,0)),O394-P394,IF(E394&gt;INDEX('Section Master'!$I$5:$I$29,MATCH($C394,'Section Master'!$A$5:$A$29,0)),E394,0)),IF(O394&gt;INDEX('Section Master'!$J$5:$J$29,MATCH($C394,'Section Master'!$A$5:$A$29,0)),O394-P394,0),IF(E394&gt;INDEX('Section Master'!$I$5:$I$29,MATCH($C394,'Section Master'!$A$5:$A$29,0)),E394,0),MAX(0,O394-INDEX('Section Master'!$J$5:$J$29,MATCH($C394,'Section Master'!$A$5:$A$29,0)))-P394,E394),0))</f>
        <v/>
      </c>
      <c r="R394" s="28" t="str">
        <f aca="false">IF(Q394="","",ROUND(Q394*L394,0))</f>
        <v/>
      </c>
      <c r="T394" s="29" t="str">
        <f aca="false">IF(A394="","",IF(MONTH(A394)=3,DATE(YEAR(A394),4,30),DATE(YEAR(A394),MONTH(A394)+1,7)))</f>
        <v/>
      </c>
      <c r="U394" s="26" t="str">
        <f aca="false">IF(OR(R394="",F394=""),"",IF(R394=0,0,IF(F394&gt;T394,(YEAR(F394)-YEAR(A394))*12+MONTH(F394)-MONTH(A394)+1,0)))</f>
        <v/>
      </c>
      <c r="V394" s="30" t="str">
        <f aca="false">IF(U394="","",ROUND(R394*Summary!$C$7*U394,0))</f>
        <v/>
      </c>
      <c r="W394" s="21" t="str">
        <f aca="false">IF(OR($B394="",$C394="",$E394=""),"",IF(R394=0,"No TDS yet",IF(F394="",IF(Summary!$C$6&gt;T394,"Overdue","Pending"),IF(F394&gt;T394,"Deposited late","Deposited"))))</f>
        <v/>
      </c>
      <c r="X394" s="31" t="str">
        <f aca="false">IF(B394="","",IF(OR(ISNA(MATCH($B394,Deductees!$A$5:$A$304,0)),ISNA(MATCH($C394,'Section Master'!$A$5:$A$29,0)),E394=""),1,0))</f>
        <v/>
      </c>
    </row>
    <row r="395" customFormat="false" ht="15" hidden="false" customHeight="true" outlineLevel="0" collapsed="false">
      <c r="A395" s="32"/>
      <c r="B395" s="17"/>
      <c r="C395" s="17"/>
      <c r="D395" s="17"/>
      <c r="E395" s="33"/>
      <c r="F395" s="32"/>
      <c r="G395" s="17"/>
      <c r="H395" s="24" t="str">
        <f aca="false">IF($B395="","",IFERROR(INDEX(Deductees!$B$5:$B$304,MATCH($B395,Deductees!$A$5:$A$304,0))&amp;"",""))</f>
        <v/>
      </c>
      <c r="I395" s="24" t="str">
        <f aca="false">IF($B395="","",IFERROR(INDEX(Deductees!$C$5:$C$304,MATCH($B395,Deductees!$A$5:$A$304,0)),"Not in master"))</f>
        <v/>
      </c>
      <c r="J395" s="24" t="str">
        <f aca="false">IF($B395="","",IFERROR(INDEX(Deductees!$D$5:$D$304,MATCH($B395,Deductees!$A$5:$A$304,0)),"-"))</f>
        <v/>
      </c>
      <c r="K395" s="24" t="str">
        <f aca="false">IF($C395="","",IFERROR(INDEX('Section Master'!$C$5:$C$29,MATCH($C395,'Section Master'!$A$5:$A$29,0))&amp;" / "&amp;INDEX('Section Master'!$D$5:$D$29,MATCH($C395,'Section Master'!$A$5:$A$29,0)),"Code not found"))</f>
        <v/>
      </c>
      <c r="L395" s="25" t="str">
        <f aca="false">IF(OR($B395="",$C395="",$E395=""),"",IFERROR(IF(I395&lt;&gt;"Valid",MAX(INDEX('Section Master'!$F$5:$F$29,MATCH($C395,'Section Master'!$A$5:$A$29,0)),INDEX('Section Master'!$G$5:$G$29,MATCH($C395,'Section Master'!$A$5:$A$29,0))),IF(J395="Individual/HUF",INDEX('Section Master'!$E$5:$E$29,MATCH($C395,'Section Master'!$A$5:$A$29,0)),INDEX('Section Master'!$F$5:$F$29,MATCH($C395,'Section Master'!$A$5:$A$29,0)))),0))</f>
        <v/>
      </c>
      <c r="M395" s="26" t="str">
        <f aca="false">IF(A395="","",IF(MONTH(A395)&gt;=4,YEAR(A395),YEAR(A395)-1))</f>
        <v/>
      </c>
      <c r="N395" s="21" t="str">
        <f aca="false">IF(A395="","","Q"&amp;CHOOSE(MONTH(A395),4,4,4,1,1,1,2,2,2,3,3,3))</f>
        <v/>
      </c>
      <c r="O395" s="27" t="str">
        <f aca="false">IF(OR($B395="",$C395="",$E395=""),"",SUMIFS($E$6:E395,$B$6:B395,B395,$C$6:C395,C395,$M$6:M395,M395))</f>
        <v/>
      </c>
      <c r="P395" s="27" t="str">
        <f aca="false">IF(OR($B395="",$C395="",$E395=""),"",SUMIFS($Q$6:Q394,$B$6:B394,B395,$C$6:C394,C395,$M$6:M394,M395))</f>
        <v/>
      </c>
      <c r="Q395" s="27" t="str">
        <f aca="false">IF(OR($B395="",$C395="",$E395=""),"",IFERROR(CHOOSE(MATCH(INDEX('Section Master'!$H$5:$H$29,MATCH($C395,'Section Master'!$A$5:$A$29,0)),{"Single+Aggregate","Aggregate","Per payment","Excess over","None"},0),IF(O395&gt;INDEX('Section Master'!$J$5:$J$29,MATCH($C395,'Section Master'!$A$5:$A$29,0)),O395-P395,IF(E395&gt;INDEX('Section Master'!$I$5:$I$29,MATCH($C395,'Section Master'!$A$5:$A$29,0)),E395,0)),IF(O395&gt;INDEX('Section Master'!$J$5:$J$29,MATCH($C395,'Section Master'!$A$5:$A$29,0)),O395-P395,0),IF(E395&gt;INDEX('Section Master'!$I$5:$I$29,MATCH($C395,'Section Master'!$A$5:$A$29,0)),E395,0),MAX(0,O395-INDEX('Section Master'!$J$5:$J$29,MATCH($C395,'Section Master'!$A$5:$A$29,0)))-P395,E395),0))</f>
        <v/>
      </c>
      <c r="R395" s="28" t="str">
        <f aca="false">IF(Q395="","",ROUND(Q395*L395,0))</f>
        <v/>
      </c>
      <c r="T395" s="29" t="str">
        <f aca="false">IF(A395="","",IF(MONTH(A395)=3,DATE(YEAR(A395),4,30),DATE(YEAR(A395),MONTH(A395)+1,7)))</f>
        <v/>
      </c>
      <c r="U395" s="26" t="str">
        <f aca="false">IF(OR(R395="",F395=""),"",IF(R395=0,0,IF(F395&gt;T395,(YEAR(F395)-YEAR(A395))*12+MONTH(F395)-MONTH(A395)+1,0)))</f>
        <v/>
      </c>
      <c r="V395" s="30" t="str">
        <f aca="false">IF(U395="","",ROUND(R395*Summary!$C$7*U395,0))</f>
        <v/>
      </c>
      <c r="W395" s="21" t="str">
        <f aca="false">IF(OR($B395="",$C395="",$E395=""),"",IF(R395=0,"No TDS yet",IF(F395="",IF(Summary!$C$6&gt;T395,"Overdue","Pending"),IF(F395&gt;T395,"Deposited late","Deposited"))))</f>
        <v/>
      </c>
      <c r="X395" s="31" t="str">
        <f aca="false">IF(B395="","",IF(OR(ISNA(MATCH($B395,Deductees!$A$5:$A$304,0)),ISNA(MATCH($C395,'Section Master'!$A$5:$A$29,0)),E395=""),1,0))</f>
        <v/>
      </c>
    </row>
    <row r="396" customFormat="false" ht="15" hidden="false" customHeight="true" outlineLevel="0" collapsed="false">
      <c r="A396" s="32"/>
      <c r="B396" s="17"/>
      <c r="C396" s="17"/>
      <c r="D396" s="17"/>
      <c r="E396" s="33"/>
      <c r="F396" s="32"/>
      <c r="G396" s="17"/>
      <c r="H396" s="24" t="str">
        <f aca="false">IF($B396="","",IFERROR(INDEX(Deductees!$B$5:$B$304,MATCH($B396,Deductees!$A$5:$A$304,0))&amp;"",""))</f>
        <v/>
      </c>
      <c r="I396" s="24" t="str">
        <f aca="false">IF($B396="","",IFERROR(INDEX(Deductees!$C$5:$C$304,MATCH($B396,Deductees!$A$5:$A$304,0)),"Not in master"))</f>
        <v/>
      </c>
      <c r="J396" s="24" t="str">
        <f aca="false">IF($B396="","",IFERROR(INDEX(Deductees!$D$5:$D$304,MATCH($B396,Deductees!$A$5:$A$304,0)),"-"))</f>
        <v/>
      </c>
      <c r="K396" s="24" t="str">
        <f aca="false">IF($C396="","",IFERROR(INDEX('Section Master'!$C$5:$C$29,MATCH($C396,'Section Master'!$A$5:$A$29,0))&amp;" / "&amp;INDEX('Section Master'!$D$5:$D$29,MATCH($C396,'Section Master'!$A$5:$A$29,0)),"Code not found"))</f>
        <v/>
      </c>
      <c r="L396" s="25" t="str">
        <f aca="false">IF(OR($B396="",$C396="",$E396=""),"",IFERROR(IF(I396&lt;&gt;"Valid",MAX(INDEX('Section Master'!$F$5:$F$29,MATCH($C396,'Section Master'!$A$5:$A$29,0)),INDEX('Section Master'!$G$5:$G$29,MATCH($C396,'Section Master'!$A$5:$A$29,0))),IF(J396="Individual/HUF",INDEX('Section Master'!$E$5:$E$29,MATCH($C396,'Section Master'!$A$5:$A$29,0)),INDEX('Section Master'!$F$5:$F$29,MATCH($C396,'Section Master'!$A$5:$A$29,0)))),0))</f>
        <v/>
      </c>
      <c r="M396" s="26" t="str">
        <f aca="false">IF(A396="","",IF(MONTH(A396)&gt;=4,YEAR(A396),YEAR(A396)-1))</f>
        <v/>
      </c>
      <c r="N396" s="21" t="str">
        <f aca="false">IF(A396="","","Q"&amp;CHOOSE(MONTH(A396),4,4,4,1,1,1,2,2,2,3,3,3))</f>
        <v/>
      </c>
      <c r="O396" s="27" t="str">
        <f aca="false">IF(OR($B396="",$C396="",$E396=""),"",SUMIFS($E$6:E396,$B$6:B396,B396,$C$6:C396,C396,$M$6:M396,M396))</f>
        <v/>
      </c>
      <c r="P396" s="27" t="str">
        <f aca="false">IF(OR($B396="",$C396="",$E396=""),"",SUMIFS($Q$6:Q395,$B$6:B395,B396,$C$6:C395,C396,$M$6:M395,M396))</f>
        <v/>
      </c>
      <c r="Q396" s="27" t="str">
        <f aca="false">IF(OR($B396="",$C396="",$E396=""),"",IFERROR(CHOOSE(MATCH(INDEX('Section Master'!$H$5:$H$29,MATCH($C396,'Section Master'!$A$5:$A$29,0)),{"Single+Aggregate","Aggregate","Per payment","Excess over","None"},0),IF(O396&gt;INDEX('Section Master'!$J$5:$J$29,MATCH($C396,'Section Master'!$A$5:$A$29,0)),O396-P396,IF(E396&gt;INDEX('Section Master'!$I$5:$I$29,MATCH($C396,'Section Master'!$A$5:$A$29,0)),E396,0)),IF(O396&gt;INDEX('Section Master'!$J$5:$J$29,MATCH($C396,'Section Master'!$A$5:$A$29,0)),O396-P396,0),IF(E396&gt;INDEX('Section Master'!$I$5:$I$29,MATCH($C396,'Section Master'!$A$5:$A$29,0)),E396,0),MAX(0,O396-INDEX('Section Master'!$J$5:$J$29,MATCH($C396,'Section Master'!$A$5:$A$29,0)))-P396,E396),0))</f>
        <v/>
      </c>
      <c r="R396" s="28" t="str">
        <f aca="false">IF(Q396="","",ROUND(Q396*L396,0))</f>
        <v/>
      </c>
      <c r="T396" s="29" t="str">
        <f aca="false">IF(A396="","",IF(MONTH(A396)=3,DATE(YEAR(A396),4,30),DATE(YEAR(A396),MONTH(A396)+1,7)))</f>
        <v/>
      </c>
      <c r="U396" s="26" t="str">
        <f aca="false">IF(OR(R396="",F396=""),"",IF(R396=0,0,IF(F396&gt;T396,(YEAR(F396)-YEAR(A396))*12+MONTH(F396)-MONTH(A396)+1,0)))</f>
        <v/>
      </c>
      <c r="V396" s="30" t="str">
        <f aca="false">IF(U396="","",ROUND(R396*Summary!$C$7*U396,0))</f>
        <v/>
      </c>
      <c r="W396" s="21" t="str">
        <f aca="false">IF(OR($B396="",$C396="",$E396=""),"",IF(R396=0,"No TDS yet",IF(F396="",IF(Summary!$C$6&gt;T396,"Overdue","Pending"),IF(F396&gt;T396,"Deposited late","Deposited"))))</f>
        <v/>
      </c>
      <c r="X396" s="31" t="str">
        <f aca="false">IF(B396="","",IF(OR(ISNA(MATCH($B396,Deductees!$A$5:$A$304,0)),ISNA(MATCH($C396,'Section Master'!$A$5:$A$29,0)),E396=""),1,0))</f>
        <v/>
      </c>
    </row>
    <row r="397" customFormat="false" ht="15" hidden="false" customHeight="true" outlineLevel="0" collapsed="false">
      <c r="A397" s="32"/>
      <c r="B397" s="17"/>
      <c r="C397" s="17"/>
      <c r="D397" s="17"/>
      <c r="E397" s="33"/>
      <c r="F397" s="32"/>
      <c r="G397" s="17"/>
      <c r="H397" s="24" t="str">
        <f aca="false">IF($B397="","",IFERROR(INDEX(Deductees!$B$5:$B$304,MATCH($B397,Deductees!$A$5:$A$304,0))&amp;"",""))</f>
        <v/>
      </c>
      <c r="I397" s="24" t="str">
        <f aca="false">IF($B397="","",IFERROR(INDEX(Deductees!$C$5:$C$304,MATCH($B397,Deductees!$A$5:$A$304,0)),"Not in master"))</f>
        <v/>
      </c>
      <c r="J397" s="24" t="str">
        <f aca="false">IF($B397="","",IFERROR(INDEX(Deductees!$D$5:$D$304,MATCH($B397,Deductees!$A$5:$A$304,0)),"-"))</f>
        <v/>
      </c>
      <c r="K397" s="24" t="str">
        <f aca="false">IF($C397="","",IFERROR(INDEX('Section Master'!$C$5:$C$29,MATCH($C397,'Section Master'!$A$5:$A$29,0))&amp;" / "&amp;INDEX('Section Master'!$D$5:$D$29,MATCH($C397,'Section Master'!$A$5:$A$29,0)),"Code not found"))</f>
        <v/>
      </c>
      <c r="L397" s="25" t="str">
        <f aca="false">IF(OR($B397="",$C397="",$E397=""),"",IFERROR(IF(I397&lt;&gt;"Valid",MAX(INDEX('Section Master'!$F$5:$F$29,MATCH($C397,'Section Master'!$A$5:$A$29,0)),INDEX('Section Master'!$G$5:$G$29,MATCH($C397,'Section Master'!$A$5:$A$29,0))),IF(J397="Individual/HUF",INDEX('Section Master'!$E$5:$E$29,MATCH($C397,'Section Master'!$A$5:$A$29,0)),INDEX('Section Master'!$F$5:$F$29,MATCH($C397,'Section Master'!$A$5:$A$29,0)))),0))</f>
        <v/>
      </c>
      <c r="M397" s="26" t="str">
        <f aca="false">IF(A397="","",IF(MONTH(A397)&gt;=4,YEAR(A397),YEAR(A397)-1))</f>
        <v/>
      </c>
      <c r="N397" s="21" t="str">
        <f aca="false">IF(A397="","","Q"&amp;CHOOSE(MONTH(A397),4,4,4,1,1,1,2,2,2,3,3,3))</f>
        <v/>
      </c>
      <c r="O397" s="27" t="str">
        <f aca="false">IF(OR($B397="",$C397="",$E397=""),"",SUMIFS($E$6:E397,$B$6:B397,B397,$C$6:C397,C397,$M$6:M397,M397))</f>
        <v/>
      </c>
      <c r="P397" s="27" t="str">
        <f aca="false">IF(OR($B397="",$C397="",$E397=""),"",SUMIFS($Q$6:Q396,$B$6:B396,B397,$C$6:C396,C397,$M$6:M396,M397))</f>
        <v/>
      </c>
      <c r="Q397" s="27" t="str">
        <f aca="false">IF(OR($B397="",$C397="",$E397=""),"",IFERROR(CHOOSE(MATCH(INDEX('Section Master'!$H$5:$H$29,MATCH($C397,'Section Master'!$A$5:$A$29,0)),{"Single+Aggregate","Aggregate","Per payment","Excess over","None"},0),IF(O397&gt;INDEX('Section Master'!$J$5:$J$29,MATCH($C397,'Section Master'!$A$5:$A$29,0)),O397-P397,IF(E397&gt;INDEX('Section Master'!$I$5:$I$29,MATCH($C397,'Section Master'!$A$5:$A$29,0)),E397,0)),IF(O397&gt;INDEX('Section Master'!$J$5:$J$29,MATCH($C397,'Section Master'!$A$5:$A$29,0)),O397-P397,0),IF(E397&gt;INDEX('Section Master'!$I$5:$I$29,MATCH($C397,'Section Master'!$A$5:$A$29,0)),E397,0),MAX(0,O397-INDEX('Section Master'!$J$5:$J$29,MATCH($C397,'Section Master'!$A$5:$A$29,0)))-P397,E397),0))</f>
        <v/>
      </c>
      <c r="R397" s="28" t="str">
        <f aca="false">IF(Q397="","",ROUND(Q397*L397,0))</f>
        <v/>
      </c>
      <c r="T397" s="29" t="str">
        <f aca="false">IF(A397="","",IF(MONTH(A397)=3,DATE(YEAR(A397),4,30),DATE(YEAR(A397),MONTH(A397)+1,7)))</f>
        <v/>
      </c>
      <c r="U397" s="26" t="str">
        <f aca="false">IF(OR(R397="",F397=""),"",IF(R397=0,0,IF(F397&gt;T397,(YEAR(F397)-YEAR(A397))*12+MONTH(F397)-MONTH(A397)+1,0)))</f>
        <v/>
      </c>
      <c r="V397" s="30" t="str">
        <f aca="false">IF(U397="","",ROUND(R397*Summary!$C$7*U397,0))</f>
        <v/>
      </c>
      <c r="W397" s="21" t="str">
        <f aca="false">IF(OR($B397="",$C397="",$E397=""),"",IF(R397=0,"No TDS yet",IF(F397="",IF(Summary!$C$6&gt;T397,"Overdue","Pending"),IF(F397&gt;T397,"Deposited late","Deposited"))))</f>
        <v/>
      </c>
      <c r="X397" s="31" t="str">
        <f aca="false">IF(B397="","",IF(OR(ISNA(MATCH($B397,Deductees!$A$5:$A$304,0)),ISNA(MATCH($C397,'Section Master'!$A$5:$A$29,0)),E397=""),1,0))</f>
        <v/>
      </c>
    </row>
    <row r="398" customFormat="false" ht="15" hidden="false" customHeight="true" outlineLevel="0" collapsed="false">
      <c r="A398" s="32"/>
      <c r="B398" s="17"/>
      <c r="C398" s="17"/>
      <c r="D398" s="17"/>
      <c r="E398" s="33"/>
      <c r="F398" s="32"/>
      <c r="G398" s="17"/>
      <c r="H398" s="24" t="str">
        <f aca="false">IF($B398="","",IFERROR(INDEX(Deductees!$B$5:$B$304,MATCH($B398,Deductees!$A$5:$A$304,0))&amp;"",""))</f>
        <v/>
      </c>
      <c r="I398" s="24" t="str">
        <f aca="false">IF($B398="","",IFERROR(INDEX(Deductees!$C$5:$C$304,MATCH($B398,Deductees!$A$5:$A$304,0)),"Not in master"))</f>
        <v/>
      </c>
      <c r="J398" s="24" t="str">
        <f aca="false">IF($B398="","",IFERROR(INDEX(Deductees!$D$5:$D$304,MATCH($B398,Deductees!$A$5:$A$304,0)),"-"))</f>
        <v/>
      </c>
      <c r="K398" s="24" t="str">
        <f aca="false">IF($C398="","",IFERROR(INDEX('Section Master'!$C$5:$C$29,MATCH($C398,'Section Master'!$A$5:$A$29,0))&amp;" / "&amp;INDEX('Section Master'!$D$5:$D$29,MATCH($C398,'Section Master'!$A$5:$A$29,0)),"Code not found"))</f>
        <v/>
      </c>
      <c r="L398" s="25" t="str">
        <f aca="false">IF(OR($B398="",$C398="",$E398=""),"",IFERROR(IF(I398&lt;&gt;"Valid",MAX(INDEX('Section Master'!$F$5:$F$29,MATCH($C398,'Section Master'!$A$5:$A$29,0)),INDEX('Section Master'!$G$5:$G$29,MATCH($C398,'Section Master'!$A$5:$A$29,0))),IF(J398="Individual/HUF",INDEX('Section Master'!$E$5:$E$29,MATCH($C398,'Section Master'!$A$5:$A$29,0)),INDEX('Section Master'!$F$5:$F$29,MATCH($C398,'Section Master'!$A$5:$A$29,0)))),0))</f>
        <v/>
      </c>
      <c r="M398" s="26" t="str">
        <f aca="false">IF(A398="","",IF(MONTH(A398)&gt;=4,YEAR(A398),YEAR(A398)-1))</f>
        <v/>
      </c>
      <c r="N398" s="21" t="str">
        <f aca="false">IF(A398="","","Q"&amp;CHOOSE(MONTH(A398),4,4,4,1,1,1,2,2,2,3,3,3))</f>
        <v/>
      </c>
      <c r="O398" s="27" t="str">
        <f aca="false">IF(OR($B398="",$C398="",$E398=""),"",SUMIFS($E$6:E398,$B$6:B398,B398,$C$6:C398,C398,$M$6:M398,M398))</f>
        <v/>
      </c>
      <c r="P398" s="27" t="str">
        <f aca="false">IF(OR($B398="",$C398="",$E398=""),"",SUMIFS($Q$6:Q397,$B$6:B397,B398,$C$6:C397,C398,$M$6:M397,M398))</f>
        <v/>
      </c>
      <c r="Q398" s="27" t="str">
        <f aca="false">IF(OR($B398="",$C398="",$E398=""),"",IFERROR(CHOOSE(MATCH(INDEX('Section Master'!$H$5:$H$29,MATCH($C398,'Section Master'!$A$5:$A$29,0)),{"Single+Aggregate","Aggregate","Per payment","Excess over","None"},0),IF(O398&gt;INDEX('Section Master'!$J$5:$J$29,MATCH($C398,'Section Master'!$A$5:$A$29,0)),O398-P398,IF(E398&gt;INDEX('Section Master'!$I$5:$I$29,MATCH($C398,'Section Master'!$A$5:$A$29,0)),E398,0)),IF(O398&gt;INDEX('Section Master'!$J$5:$J$29,MATCH($C398,'Section Master'!$A$5:$A$29,0)),O398-P398,0),IF(E398&gt;INDEX('Section Master'!$I$5:$I$29,MATCH($C398,'Section Master'!$A$5:$A$29,0)),E398,0),MAX(0,O398-INDEX('Section Master'!$J$5:$J$29,MATCH($C398,'Section Master'!$A$5:$A$29,0)))-P398,E398),0))</f>
        <v/>
      </c>
      <c r="R398" s="28" t="str">
        <f aca="false">IF(Q398="","",ROUND(Q398*L398,0))</f>
        <v/>
      </c>
      <c r="T398" s="29" t="str">
        <f aca="false">IF(A398="","",IF(MONTH(A398)=3,DATE(YEAR(A398),4,30),DATE(YEAR(A398),MONTH(A398)+1,7)))</f>
        <v/>
      </c>
      <c r="U398" s="26" t="str">
        <f aca="false">IF(OR(R398="",F398=""),"",IF(R398=0,0,IF(F398&gt;T398,(YEAR(F398)-YEAR(A398))*12+MONTH(F398)-MONTH(A398)+1,0)))</f>
        <v/>
      </c>
      <c r="V398" s="30" t="str">
        <f aca="false">IF(U398="","",ROUND(R398*Summary!$C$7*U398,0))</f>
        <v/>
      </c>
      <c r="W398" s="21" t="str">
        <f aca="false">IF(OR($B398="",$C398="",$E398=""),"",IF(R398=0,"No TDS yet",IF(F398="",IF(Summary!$C$6&gt;T398,"Overdue","Pending"),IF(F398&gt;T398,"Deposited late","Deposited"))))</f>
        <v/>
      </c>
      <c r="X398" s="31" t="str">
        <f aca="false">IF(B398="","",IF(OR(ISNA(MATCH($B398,Deductees!$A$5:$A$304,0)),ISNA(MATCH($C398,'Section Master'!$A$5:$A$29,0)),E398=""),1,0))</f>
        <v/>
      </c>
    </row>
    <row r="399" customFormat="false" ht="15" hidden="false" customHeight="true" outlineLevel="0" collapsed="false">
      <c r="A399" s="32"/>
      <c r="B399" s="17"/>
      <c r="C399" s="17"/>
      <c r="D399" s="17"/>
      <c r="E399" s="33"/>
      <c r="F399" s="32"/>
      <c r="G399" s="17"/>
      <c r="H399" s="24" t="str">
        <f aca="false">IF($B399="","",IFERROR(INDEX(Deductees!$B$5:$B$304,MATCH($B399,Deductees!$A$5:$A$304,0))&amp;"",""))</f>
        <v/>
      </c>
      <c r="I399" s="24" t="str">
        <f aca="false">IF($B399="","",IFERROR(INDEX(Deductees!$C$5:$C$304,MATCH($B399,Deductees!$A$5:$A$304,0)),"Not in master"))</f>
        <v/>
      </c>
      <c r="J399" s="24" t="str">
        <f aca="false">IF($B399="","",IFERROR(INDEX(Deductees!$D$5:$D$304,MATCH($B399,Deductees!$A$5:$A$304,0)),"-"))</f>
        <v/>
      </c>
      <c r="K399" s="24" t="str">
        <f aca="false">IF($C399="","",IFERROR(INDEX('Section Master'!$C$5:$C$29,MATCH($C399,'Section Master'!$A$5:$A$29,0))&amp;" / "&amp;INDEX('Section Master'!$D$5:$D$29,MATCH($C399,'Section Master'!$A$5:$A$29,0)),"Code not found"))</f>
        <v/>
      </c>
      <c r="L399" s="25" t="str">
        <f aca="false">IF(OR($B399="",$C399="",$E399=""),"",IFERROR(IF(I399&lt;&gt;"Valid",MAX(INDEX('Section Master'!$F$5:$F$29,MATCH($C399,'Section Master'!$A$5:$A$29,0)),INDEX('Section Master'!$G$5:$G$29,MATCH($C399,'Section Master'!$A$5:$A$29,0))),IF(J399="Individual/HUF",INDEX('Section Master'!$E$5:$E$29,MATCH($C399,'Section Master'!$A$5:$A$29,0)),INDEX('Section Master'!$F$5:$F$29,MATCH($C399,'Section Master'!$A$5:$A$29,0)))),0))</f>
        <v/>
      </c>
      <c r="M399" s="26" t="str">
        <f aca="false">IF(A399="","",IF(MONTH(A399)&gt;=4,YEAR(A399),YEAR(A399)-1))</f>
        <v/>
      </c>
      <c r="N399" s="21" t="str">
        <f aca="false">IF(A399="","","Q"&amp;CHOOSE(MONTH(A399),4,4,4,1,1,1,2,2,2,3,3,3))</f>
        <v/>
      </c>
      <c r="O399" s="27" t="str">
        <f aca="false">IF(OR($B399="",$C399="",$E399=""),"",SUMIFS($E$6:E399,$B$6:B399,B399,$C$6:C399,C399,$M$6:M399,M399))</f>
        <v/>
      </c>
      <c r="P399" s="27" t="str">
        <f aca="false">IF(OR($B399="",$C399="",$E399=""),"",SUMIFS($Q$6:Q398,$B$6:B398,B399,$C$6:C398,C399,$M$6:M398,M399))</f>
        <v/>
      </c>
      <c r="Q399" s="27" t="str">
        <f aca="false">IF(OR($B399="",$C399="",$E399=""),"",IFERROR(CHOOSE(MATCH(INDEX('Section Master'!$H$5:$H$29,MATCH($C399,'Section Master'!$A$5:$A$29,0)),{"Single+Aggregate","Aggregate","Per payment","Excess over","None"},0),IF(O399&gt;INDEX('Section Master'!$J$5:$J$29,MATCH($C399,'Section Master'!$A$5:$A$29,0)),O399-P399,IF(E399&gt;INDEX('Section Master'!$I$5:$I$29,MATCH($C399,'Section Master'!$A$5:$A$29,0)),E399,0)),IF(O399&gt;INDEX('Section Master'!$J$5:$J$29,MATCH($C399,'Section Master'!$A$5:$A$29,0)),O399-P399,0),IF(E399&gt;INDEX('Section Master'!$I$5:$I$29,MATCH($C399,'Section Master'!$A$5:$A$29,0)),E399,0),MAX(0,O399-INDEX('Section Master'!$J$5:$J$29,MATCH($C399,'Section Master'!$A$5:$A$29,0)))-P399,E399),0))</f>
        <v/>
      </c>
      <c r="R399" s="28" t="str">
        <f aca="false">IF(Q399="","",ROUND(Q399*L399,0))</f>
        <v/>
      </c>
      <c r="T399" s="29" t="str">
        <f aca="false">IF(A399="","",IF(MONTH(A399)=3,DATE(YEAR(A399),4,30),DATE(YEAR(A399),MONTH(A399)+1,7)))</f>
        <v/>
      </c>
      <c r="U399" s="26" t="str">
        <f aca="false">IF(OR(R399="",F399=""),"",IF(R399=0,0,IF(F399&gt;T399,(YEAR(F399)-YEAR(A399))*12+MONTH(F399)-MONTH(A399)+1,0)))</f>
        <v/>
      </c>
      <c r="V399" s="30" t="str">
        <f aca="false">IF(U399="","",ROUND(R399*Summary!$C$7*U399,0))</f>
        <v/>
      </c>
      <c r="W399" s="21" t="str">
        <f aca="false">IF(OR($B399="",$C399="",$E399=""),"",IF(R399=0,"No TDS yet",IF(F399="",IF(Summary!$C$6&gt;T399,"Overdue","Pending"),IF(F399&gt;T399,"Deposited late","Deposited"))))</f>
        <v/>
      </c>
      <c r="X399" s="31" t="str">
        <f aca="false">IF(B399="","",IF(OR(ISNA(MATCH($B399,Deductees!$A$5:$A$304,0)),ISNA(MATCH($C399,'Section Master'!$A$5:$A$29,0)),E399=""),1,0))</f>
        <v/>
      </c>
    </row>
    <row r="400" customFormat="false" ht="15" hidden="false" customHeight="true" outlineLevel="0" collapsed="false">
      <c r="A400" s="32"/>
      <c r="B400" s="17"/>
      <c r="C400" s="17"/>
      <c r="D400" s="17"/>
      <c r="E400" s="33"/>
      <c r="F400" s="32"/>
      <c r="G400" s="17"/>
      <c r="H400" s="24" t="str">
        <f aca="false">IF($B400="","",IFERROR(INDEX(Deductees!$B$5:$B$304,MATCH($B400,Deductees!$A$5:$A$304,0))&amp;"",""))</f>
        <v/>
      </c>
      <c r="I400" s="24" t="str">
        <f aca="false">IF($B400="","",IFERROR(INDEX(Deductees!$C$5:$C$304,MATCH($B400,Deductees!$A$5:$A$304,0)),"Not in master"))</f>
        <v/>
      </c>
      <c r="J400" s="24" t="str">
        <f aca="false">IF($B400="","",IFERROR(INDEX(Deductees!$D$5:$D$304,MATCH($B400,Deductees!$A$5:$A$304,0)),"-"))</f>
        <v/>
      </c>
      <c r="K400" s="24" t="str">
        <f aca="false">IF($C400="","",IFERROR(INDEX('Section Master'!$C$5:$C$29,MATCH($C400,'Section Master'!$A$5:$A$29,0))&amp;" / "&amp;INDEX('Section Master'!$D$5:$D$29,MATCH($C400,'Section Master'!$A$5:$A$29,0)),"Code not found"))</f>
        <v/>
      </c>
      <c r="L400" s="25" t="str">
        <f aca="false">IF(OR($B400="",$C400="",$E400=""),"",IFERROR(IF(I400&lt;&gt;"Valid",MAX(INDEX('Section Master'!$F$5:$F$29,MATCH($C400,'Section Master'!$A$5:$A$29,0)),INDEX('Section Master'!$G$5:$G$29,MATCH($C400,'Section Master'!$A$5:$A$29,0))),IF(J400="Individual/HUF",INDEX('Section Master'!$E$5:$E$29,MATCH($C400,'Section Master'!$A$5:$A$29,0)),INDEX('Section Master'!$F$5:$F$29,MATCH($C400,'Section Master'!$A$5:$A$29,0)))),0))</f>
        <v/>
      </c>
      <c r="M400" s="26" t="str">
        <f aca="false">IF(A400="","",IF(MONTH(A400)&gt;=4,YEAR(A400),YEAR(A400)-1))</f>
        <v/>
      </c>
      <c r="N400" s="21" t="str">
        <f aca="false">IF(A400="","","Q"&amp;CHOOSE(MONTH(A400),4,4,4,1,1,1,2,2,2,3,3,3))</f>
        <v/>
      </c>
      <c r="O400" s="27" t="str">
        <f aca="false">IF(OR($B400="",$C400="",$E400=""),"",SUMIFS($E$6:E400,$B$6:B400,B400,$C$6:C400,C400,$M$6:M400,M400))</f>
        <v/>
      </c>
      <c r="P400" s="27" t="str">
        <f aca="false">IF(OR($B400="",$C400="",$E400=""),"",SUMIFS($Q$6:Q399,$B$6:B399,B400,$C$6:C399,C400,$M$6:M399,M400))</f>
        <v/>
      </c>
      <c r="Q400" s="27" t="str">
        <f aca="false">IF(OR($B400="",$C400="",$E400=""),"",IFERROR(CHOOSE(MATCH(INDEX('Section Master'!$H$5:$H$29,MATCH($C400,'Section Master'!$A$5:$A$29,0)),{"Single+Aggregate","Aggregate","Per payment","Excess over","None"},0),IF(O400&gt;INDEX('Section Master'!$J$5:$J$29,MATCH($C400,'Section Master'!$A$5:$A$29,0)),O400-P400,IF(E400&gt;INDEX('Section Master'!$I$5:$I$29,MATCH($C400,'Section Master'!$A$5:$A$29,0)),E400,0)),IF(O400&gt;INDEX('Section Master'!$J$5:$J$29,MATCH($C400,'Section Master'!$A$5:$A$29,0)),O400-P400,0),IF(E400&gt;INDEX('Section Master'!$I$5:$I$29,MATCH($C400,'Section Master'!$A$5:$A$29,0)),E400,0),MAX(0,O400-INDEX('Section Master'!$J$5:$J$29,MATCH($C400,'Section Master'!$A$5:$A$29,0)))-P400,E400),0))</f>
        <v/>
      </c>
      <c r="R400" s="28" t="str">
        <f aca="false">IF(Q400="","",ROUND(Q400*L400,0))</f>
        <v/>
      </c>
      <c r="T400" s="29" t="str">
        <f aca="false">IF(A400="","",IF(MONTH(A400)=3,DATE(YEAR(A400),4,30),DATE(YEAR(A400),MONTH(A400)+1,7)))</f>
        <v/>
      </c>
      <c r="U400" s="26" t="str">
        <f aca="false">IF(OR(R400="",F400=""),"",IF(R400=0,0,IF(F400&gt;T400,(YEAR(F400)-YEAR(A400))*12+MONTH(F400)-MONTH(A400)+1,0)))</f>
        <v/>
      </c>
      <c r="V400" s="30" t="str">
        <f aca="false">IF(U400="","",ROUND(R400*Summary!$C$7*U400,0))</f>
        <v/>
      </c>
      <c r="W400" s="21" t="str">
        <f aca="false">IF(OR($B400="",$C400="",$E400=""),"",IF(R400=0,"No TDS yet",IF(F400="",IF(Summary!$C$6&gt;T400,"Overdue","Pending"),IF(F400&gt;T400,"Deposited late","Deposited"))))</f>
        <v/>
      </c>
      <c r="X400" s="31" t="str">
        <f aca="false">IF(B400="","",IF(OR(ISNA(MATCH($B400,Deductees!$A$5:$A$304,0)),ISNA(MATCH($C400,'Section Master'!$A$5:$A$29,0)),E400=""),1,0))</f>
        <v/>
      </c>
    </row>
    <row r="401" customFormat="false" ht="15" hidden="false" customHeight="true" outlineLevel="0" collapsed="false">
      <c r="A401" s="32"/>
      <c r="B401" s="17"/>
      <c r="C401" s="17"/>
      <c r="D401" s="17"/>
      <c r="E401" s="33"/>
      <c r="F401" s="32"/>
      <c r="G401" s="17"/>
      <c r="H401" s="24" t="str">
        <f aca="false">IF($B401="","",IFERROR(INDEX(Deductees!$B$5:$B$304,MATCH($B401,Deductees!$A$5:$A$304,0))&amp;"",""))</f>
        <v/>
      </c>
      <c r="I401" s="24" t="str">
        <f aca="false">IF($B401="","",IFERROR(INDEX(Deductees!$C$5:$C$304,MATCH($B401,Deductees!$A$5:$A$304,0)),"Not in master"))</f>
        <v/>
      </c>
      <c r="J401" s="24" t="str">
        <f aca="false">IF($B401="","",IFERROR(INDEX(Deductees!$D$5:$D$304,MATCH($B401,Deductees!$A$5:$A$304,0)),"-"))</f>
        <v/>
      </c>
      <c r="K401" s="24" t="str">
        <f aca="false">IF($C401="","",IFERROR(INDEX('Section Master'!$C$5:$C$29,MATCH($C401,'Section Master'!$A$5:$A$29,0))&amp;" / "&amp;INDEX('Section Master'!$D$5:$D$29,MATCH($C401,'Section Master'!$A$5:$A$29,0)),"Code not found"))</f>
        <v/>
      </c>
      <c r="L401" s="25" t="str">
        <f aca="false">IF(OR($B401="",$C401="",$E401=""),"",IFERROR(IF(I401&lt;&gt;"Valid",MAX(INDEX('Section Master'!$F$5:$F$29,MATCH($C401,'Section Master'!$A$5:$A$29,0)),INDEX('Section Master'!$G$5:$G$29,MATCH($C401,'Section Master'!$A$5:$A$29,0))),IF(J401="Individual/HUF",INDEX('Section Master'!$E$5:$E$29,MATCH($C401,'Section Master'!$A$5:$A$29,0)),INDEX('Section Master'!$F$5:$F$29,MATCH($C401,'Section Master'!$A$5:$A$29,0)))),0))</f>
        <v/>
      </c>
      <c r="M401" s="26" t="str">
        <f aca="false">IF(A401="","",IF(MONTH(A401)&gt;=4,YEAR(A401),YEAR(A401)-1))</f>
        <v/>
      </c>
      <c r="N401" s="21" t="str">
        <f aca="false">IF(A401="","","Q"&amp;CHOOSE(MONTH(A401),4,4,4,1,1,1,2,2,2,3,3,3))</f>
        <v/>
      </c>
      <c r="O401" s="27" t="str">
        <f aca="false">IF(OR($B401="",$C401="",$E401=""),"",SUMIFS($E$6:E401,$B$6:B401,B401,$C$6:C401,C401,$M$6:M401,M401))</f>
        <v/>
      </c>
      <c r="P401" s="27" t="str">
        <f aca="false">IF(OR($B401="",$C401="",$E401=""),"",SUMIFS($Q$6:Q400,$B$6:B400,B401,$C$6:C400,C401,$M$6:M400,M401))</f>
        <v/>
      </c>
      <c r="Q401" s="27" t="str">
        <f aca="false">IF(OR($B401="",$C401="",$E401=""),"",IFERROR(CHOOSE(MATCH(INDEX('Section Master'!$H$5:$H$29,MATCH($C401,'Section Master'!$A$5:$A$29,0)),{"Single+Aggregate","Aggregate","Per payment","Excess over","None"},0),IF(O401&gt;INDEX('Section Master'!$J$5:$J$29,MATCH($C401,'Section Master'!$A$5:$A$29,0)),O401-P401,IF(E401&gt;INDEX('Section Master'!$I$5:$I$29,MATCH($C401,'Section Master'!$A$5:$A$29,0)),E401,0)),IF(O401&gt;INDEX('Section Master'!$J$5:$J$29,MATCH($C401,'Section Master'!$A$5:$A$29,0)),O401-P401,0),IF(E401&gt;INDEX('Section Master'!$I$5:$I$29,MATCH($C401,'Section Master'!$A$5:$A$29,0)),E401,0),MAX(0,O401-INDEX('Section Master'!$J$5:$J$29,MATCH($C401,'Section Master'!$A$5:$A$29,0)))-P401,E401),0))</f>
        <v/>
      </c>
      <c r="R401" s="28" t="str">
        <f aca="false">IF(Q401="","",ROUND(Q401*L401,0))</f>
        <v/>
      </c>
      <c r="T401" s="29" t="str">
        <f aca="false">IF(A401="","",IF(MONTH(A401)=3,DATE(YEAR(A401),4,30),DATE(YEAR(A401),MONTH(A401)+1,7)))</f>
        <v/>
      </c>
      <c r="U401" s="26" t="str">
        <f aca="false">IF(OR(R401="",F401=""),"",IF(R401=0,0,IF(F401&gt;T401,(YEAR(F401)-YEAR(A401))*12+MONTH(F401)-MONTH(A401)+1,0)))</f>
        <v/>
      </c>
      <c r="V401" s="30" t="str">
        <f aca="false">IF(U401="","",ROUND(R401*Summary!$C$7*U401,0))</f>
        <v/>
      </c>
      <c r="W401" s="21" t="str">
        <f aca="false">IF(OR($B401="",$C401="",$E401=""),"",IF(R401=0,"No TDS yet",IF(F401="",IF(Summary!$C$6&gt;T401,"Overdue","Pending"),IF(F401&gt;T401,"Deposited late","Deposited"))))</f>
        <v/>
      </c>
      <c r="X401" s="31" t="str">
        <f aca="false">IF(B401="","",IF(OR(ISNA(MATCH($B401,Deductees!$A$5:$A$304,0)),ISNA(MATCH($C401,'Section Master'!$A$5:$A$29,0)),E401=""),1,0))</f>
        <v/>
      </c>
    </row>
    <row r="402" customFormat="false" ht="15" hidden="false" customHeight="true" outlineLevel="0" collapsed="false">
      <c r="A402" s="32"/>
      <c r="B402" s="17"/>
      <c r="C402" s="17"/>
      <c r="D402" s="17"/>
      <c r="E402" s="33"/>
      <c r="F402" s="32"/>
      <c r="G402" s="17"/>
      <c r="H402" s="24" t="str">
        <f aca="false">IF($B402="","",IFERROR(INDEX(Deductees!$B$5:$B$304,MATCH($B402,Deductees!$A$5:$A$304,0))&amp;"",""))</f>
        <v/>
      </c>
      <c r="I402" s="24" t="str">
        <f aca="false">IF($B402="","",IFERROR(INDEX(Deductees!$C$5:$C$304,MATCH($B402,Deductees!$A$5:$A$304,0)),"Not in master"))</f>
        <v/>
      </c>
      <c r="J402" s="24" t="str">
        <f aca="false">IF($B402="","",IFERROR(INDEX(Deductees!$D$5:$D$304,MATCH($B402,Deductees!$A$5:$A$304,0)),"-"))</f>
        <v/>
      </c>
      <c r="K402" s="24" t="str">
        <f aca="false">IF($C402="","",IFERROR(INDEX('Section Master'!$C$5:$C$29,MATCH($C402,'Section Master'!$A$5:$A$29,0))&amp;" / "&amp;INDEX('Section Master'!$D$5:$D$29,MATCH($C402,'Section Master'!$A$5:$A$29,0)),"Code not found"))</f>
        <v/>
      </c>
      <c r="L402" s="25" t="str">
        <f aca="false">IF(OR($B402="",$C402="",$E402=""),"",IFERROR(IF(I402&lt;&gt;"Valid",MAX(INDEX('Section Master'!$F$5:$F$29,MATCH($C402,'Section Master'!$A$5:$A$29,0)),INDEX('Section Master'!$G$5:$G$29,MATCH($C402,'Section Master'!$A$5:$A$29,0))),IF(J402="Individual/HUF",INDEX('Section Master'!$E$5:$E$29,MATCH($C402,'Section Master'!$A$5:$A$29,0)),INDEX('Section Master'!$F$5:$F$29,MATCH($C402,'Section Master'!$A$5:$A$29,0)))),0))</f>
        <v/>
      </c>
      <c r="M402" s="26" t="str">
        <f aca="false">IF(A402="","",IF(MONTH(A402)&gt;=4,YEAR(A402),YEAR(A402)-1))</f>
        <v/>
      </c>
      <c r="N402" s="21" t="str">
        <f aca="false">IF(A402="","","Q"&amp;CHOOSE(MONTH(A402),4,4,4,1,1,1,2,2,2,3,3,3))</f>
        <v/>
      </c>
      <c r="O402" s="27" t="str">
        <f aca="false">IF(OR($B402="",$C402="",$E402=""),"",SUMIFS($E$6:E402,$B$6:B402,B402,$C$6:C402,C402,$M$6:M402,M402))</f>
        <v/>
      </c>
      <c r="P402" s="27" t="str">
        <f aca="false">IF(OR($B402="",$C402="",$E402=""),"",SUMIFS($Q$6:Q401,$B$6:B401,B402,$C$6:C401,C402,$M$6:M401,M402))</f>
        <v/>
      </c>
      <c r="Q402" s="27" t="str">
        <f aca="false">IF(OR($B402="",$C402="",$E402=""),"",IFERROR(CHOOSE(MATCH(INDEX('Section Master'!$H$5:$H$29,MATCH($C402,'Section Master'!$A$5:$A$29,0)),{"Single+Aggregate","Aggregate","Per payment","Excess over","None"},0),IF(O402&gt;INDEX('Section Master'!$J$5:$J$29,MATCH($C402,'Section Master'!$A$5:$A$29,0)),O402-P402,IF(E402&gt;INDEX('Section Master'!$I$5:$I$29,MATCH($C402,'Section Master'!$A$5:$A$29,0)),E402,0)),IF(O402&gt;INDEX('Section Master'!$J$5:$J$29,MATCH($C402,'Section Master'!$A$5:$A$29,0)),O402-P402,0),IF(E402&gt;INDEX('Section Master'!$I$5:$I$29,MATCH($C402,'Section Master'!$A$5:$A$29,0)),E402,0),MAX(0,O402-INDEX('Section Master'!$J$5:$J$29,MATCH($C402,'Section Master'!$A$5:$A$29,0)))-P402,E402),0))</f>
        <v/>
      </c>
      <c r="R402" s="28" t="str">
        <f aca="false">IF(Q402="","",ROUND(Q402*L402,0))</f>
        <v/>
      </c>
      <c r="T402" s="29" t="str">
        <f aca="false">IF(A402="","",IF(MONTH(A402)=3,DATE(YEAR(A402),4,30),DATE(YEAR(A402),MONTH(A402)+1,7)))</f>
        <v/>
      </c>
      <c r="U402" s="26" t="str">
        <f aca="false">IF(OR(R402="",F402=""),"",IF(R402=0,0,IF(F402&gt;T402,(YEAR(F402)-YEAR(A402))*12+MONTH(F402)-MONTH(A402)+1,0)))</f>
        <v/>
      </c>
      <c r="V402" s="30" t="str">
        <f aca="false">IF(U402="","",ROUND(R402*Summary!$C$7*U402,0))</f>
        <v/>
      </c>
      <c r="W402" s="21" t="str">
        <f aca="false">IF(OR($B402="",$C402="",$E402=""),"",IF(R402=0,"No TDS yet",IF(F402="",IF(Summary!$C$6&gt;T402,"Overdue","Pending"),IF(F402&gt;T402,"Deposited late","Deposited"))))</f>
        <v/>
      </c>
      <c r="X402" s="31" t="str">
        <f aca="false">IF(B402="","",IF(OR(ISNA(MATCH($B402,Deductees!$A$5:$A$304,0)),ISNA(MATCH($C402,'Section Master'!$A$5:$A$29,0)),E402=""),1,0))</f>
        <v/>
      </c>
    </row>
    <row r="403" customFormat="false" ht="15" hidden="false" customHeight="true" outlineLevel="0" collapsed="false">
      <c r="A403" s="32"/>
      <c r="B403" s="17"/>
      <c r="C403" s="17"/>
      <c r="D403" s="17"/>
      <c r="E403" s="33"/>
      <c r="F403" s="32"/>
      <c r="G403" s="17"/>
      <c r="H403" s="24" t="str">
        <f aca="false">IF($B403="","",IFERROR(INDEX(Deductees!$B$5:$B$304,MATCH($B403,Deductees!$A$5:$A$304,0))&amp;"",""))</f>
        <v/>
      </c>
      <c r="I403" s="24" t="str">
        <f aca="false">IF($B403="","",IFERROR(INDEX(Deductees!$C$5:$C$304,MATCH($B403,Deductees!$A$5:$A$304,0)),"Not in master"))</f>
        <v/>
      </c>
      <c r="J403" s="24" t="str">
        <f aca="false">IF($B403="","",IFERROR(INDEX(Deductees!$D$5:$D$304,MATCH($B403,Deductees!$A$5:$A$304,0)),"-"))</f>
        <v/>
      </c>
      <c r="K403" s="24" t="str">
        <f aca="false">IF($C403="","",IFERROR(INDEX('Section Master'!$C$5:$C$29,MATCH($C403,'Section Master'!$A$5:$A$29,0))&amp;" / "&amp;INDEX('Section Master'!$D$5:$D$29,MATCH($C403,'Section Master'!$A$5:$A$29,0)),"Code not found"))</f>
        <v/>
      </c>
      <c r="L403" s="25" t="str">
        <f aca="false">IF(OR($B403="",$C403="",$E403=""),"",IFERROR(IF(I403&lt;&gt;"Valid",MAX(INDEX('Section Master'!$F$5:$F$29,MATCH($C403,'Section Master'!$A$5:$A$29,0)),INDEX('Section Master'!$G$5:$G$29,MATCH($C403,'Section Master'!$A$5:$A$29,0))),IF(J403="Individual/HUF",INDEX('Section Master'!$E$5:$E$29,MATCH($C403,'Section Master'!$A$5:$A$29,0)),INDEX('Section Master'!$F$5:$F$29,MATCH($C403,'Section Master'!$A$5:$A$29,0)))),0))</f>
        <v/>
      </c>
      <c r="M403" s="26" t="str">
        <f aca="false">IF(A403="","",IF(MONTH(A403)&gt;=4,YEAR(A403),YEAR(A403)-1))</f>
        <v/>
      </c>
      <c r="N403" s="21" t="str">
        <f aca="false">IF(A403="","","Q"&amp;CHOOSE(MONTH(A403),4,4,4,1,1,1,2,2,2,3,3,3))</f>
        <v/>
      </c>
      <c r="O403" s="27" t="str">
        <f aca="false">IF(OR($B403="",$C403="",$E403=""),"",SUMIFS($E$6:E403,$B$6:B403,B403,$C$6:C403,C403,$M$6:M403,M403))</f>
        <v/>
      </c>
      <c r="P403" s="27" t="str">
        <f aca="false">IF(OR($B403="",$C403="",$E403=""),"",SUMIFS($Q$6:Q402,$B$6:B402,B403,$C$6:C402,C403,$M$6:M402,M403))</f>
        <v/>
      </c>
      <c r="Q403" s="27" t="str">
        <f aca="false">IF(OR($B403="",$C403="",$E403=""),"",IFERROR(CHOOSE(MATCH(INDEX('Section Master'!$H$5:$H$29,MATCH($C403,'Section Master'!$A$5:$A$29,0)),{"Single+Aggregate","Aggregate","Per payment","Excess over","None"},0),IF(O403&gt;INDEX('Section Master'!$J$5:$J$29,MATCH($C403,'Section Master'!$A$5:$A$29,0)),O403-P403,IF(E403&gt;INDEX('Section Master'!$I$5:$I$29,MATCH($C403,'Section Master'!$A$5:$A$29,0)),E403,0)),IF(O403&gt;INDEX('Section Master'!$J$5:$J$29,MATCH($C403,'Section Master'!$A$5:$A$29,0)),O403-P403,0),IF(E403&gt;INDEX('Section Master'!$I$5:$I$29,MATCH($C403,'Section Master'!$A$5:$A$29,0)),E403,0),MAX(0,O403-INDEX('Section Master'!$J$5:$J$29,MATCH($C403,'Section Master'!$A$5:$A$29,0)))-P403,E403),0))</f>
        <v/>
      </c>
      <c r="R403" s="28" t="str">
        <f aca="false">IF(Q403="","",ROUND(Q403*L403,0))</f>
        <v/>
      </c>
      <c r="T403" s="29" t="str">
        <f aca="false">IF(A403="","",IF(MONTH(A403)=3,DATE(YEAR(A403),4,30),DATE(YEAR(A403),MONTH(A403)+1,7)))</f>
        <v/>
      </c>
      <c r="U403" s="26" t="str">
        <f aca="false">IF(OR(R403="",F403=""),"",IF(R403=0,0,IF(F403&gt;T403,(YEAR(F403)-YEAR(A403))*12+MONTH(F403)-MONTH(A403)+1,0)))</f>
        <v/>
      </c>
      <c r="V403" s="30" t="str">
        <f aca="false">IF(U403="","",ROUND(R403*Summary!$C$7*U403,0))</f>
        <v/>
      </c>
      <c r="W403" s="21" t="str">
        <f aca="false">IF(OR($B403="",$C403="",$E403=""),"",IF(R403=0,"No TDS yet",IF(F403="",IF(Summary!$C$6&gt;T403,"Overdue","Pending"),IF(F403&gt;T403,"Deposited late","Deposited"))))</f>
        <v/>
      </c>
      <c r="X403" s="31" t="str">
        <f aca="false">IF(B403="","",IF(OR(ISNA(MATCH($B403,Deductees!$A$5:$A$304,0)),ISNA(MATCH($C403,'Section Master'!$A$5:$A$29,0)),E403=""),1,0))</f>
        <v/>
      </c>
    </row>
    <row r="404" customFormat="false" ht="15" hidden="false" customHeight="true" outlineLevel="0" collapsed="false">
      <c r="A404" s="32"/>
      <c r="B404" s="17"/>
      <c r="C404" s="17"/>
      <c r="D404" s="17"/>
      <c r="E404" s="33"/>
      <c r="F404" s="32"/>
      <c r="G404" s="17"/>
      <c r="H404" s="24" t="str">
        <f aca="false">IF($B404="","",IFERROR(INDEX(Deductees!$B$5:$B$304,MATCH($B404,Deductees!$A$5:$A$304,0))&amp;"",""))</f>
        <v/>
      </c>
      <c r="I404" s="24" t="str">
        <f aca="false">IF($B404="","",IFERROR(INDEX(Deductees!$C$5:$C$304,MATCH($B404,Deductees!$A$5:$A$304,0)),"Not in master"))</f>
        <v/>
      </c>
      <c r="J404" s="24" t="str">
        <f aca="false">IF($B404="","",IFERROR(INDEX(Deductees!$D$5:$D$304,MATCH($B404,Deductees!$A$5:$A$304,0)),"-"))</f>
        <v/>
      </c>
      <c r="K404" s="24" t="str">
        <f aca="false">IF($C404="","",IFERROR(INDEX('Section Master'!$C$5:$C$29,MATCH($C404,'Section Master'!$A$5:$A$29,0))&amp;" / "&amp;INDEX('Section Master'!$D$5:$D$29,MATCH($C404,'Section Master'!$A$5:$A$29,0)),"Code not found"))</f>
        <v/>
      </c>
      <c r="L404" s="25" t="str">
        <f aca="false">IF(OR($B404="",$C404="",$E404=""),"",IFERROR(IF(I404&lt;&gt;"Valid",MAX(INDEX('Section Master'!$F$5:$F$29,MATCH($C404,'Section Master'!$A$5:$A$29,0)),INDEX('Section Master'!$G$5:$G$29,MATCH($C404,'Section Master'!$A$5:$A$29,0))),IF(J404="Individual/HUF",INDEX('Section Master'!$E$5:$E$29,MATCH($C404,'Section Master'!$A$5:$A$29,0)),INDEX('Section Master'!$F$5:$F$29,MATCH($C404,'Section Master'!$A$5:$A$29,0)))),0))</f>
        <v/>
      </c>
      <c r="M404" s="26" t="str">
        <f aca="false">IF(A404="","",IF(MONTH(A404)&gt;=4,YEAR(A404),YEAR(A404)-1))</f>
        <v/>
      </c>
      <c r="N404" s="21" t="str">
        <f aca="false">IF(A404="","","Q"&amp;CHOOSE(MONTH(A404),4,4,4,1,1,1,2,2,2,3,3,3))</f>
        <v/>
      </c>
      <c r="O404" s="27" t="str">
        <f aca="false">IF(OR($B404="",$C404="",$E404=""),"",SUMIFS($E$6:E404,$B$6:B404,B404,$C$6:C404,C404,$M$6:M404,M404))</f>
        <v/>
      </c>
      <c r="P404" s="27" t="str">
        <f aca="false">IF(OR($B404="",$C404="",$E404=""),"",SUMIFS($Q$6:Q403,$B$6:B403,B404,$C$6:C403,C404,$M$6:M403,M404))</f>
        <v/>
      </c>
      <c r="Q404" s="27" t="str">
        <f aca="false">IF(OR($B404="",$C404="",$E404=""),"",IFERROR(CHOOSE(MATCH(INDEX('Section Master'!$H$5:$H$29,MATCH($C404,'Section Master'!$A$5:$A$29,0)),{"Single+Aggregate","Aggregate","Per payment","Excess over","None"},0),IF(O404&gt;INDEX('Section Master'!$J$5:$J$29,MATCH($C404,'Section Master'!$A$5:$A$29,0)),O404-P404,IF(E404&gt;INDEX('Section Master'!$I$5:$I$29,MATCH($C404,'Section Master'!$A$5:$A$29,0)),E404,0)),IF(O404&gt;INDEX('Section Master'!$J$5:$J$29,MATCH($C404,'Section Master'!$A$5:$A$29,0)),O404-P404,0),IF(E404&gt;INDEX('Section Master'!$I$5:$I$29,MATCH($C404,'Section Master'!$A$5:$A$29,0)),E404,0),MAX(0,O404-INDEX('Section Master'!$J$5:$J$29,MATCH($C404,'Section Master'!$A$5:$A$29,0)))-P404,E404),0))</f>
        <v/>
      </c>
      <c r="R404" s="28" t="str">
        <f aca="false">IF(Q404="","",ROUND(Q404*L404,0))</f>
        <v/>
      </c>
      <c r="T404" s="29" t="str">
        <f aca="false">IF(A404="","",IF(MONTH(A404)=3,DATE(YEAR(A404),4,30),DATE(YEAR(A404),MONTH(A404)+1,7)))</f>
        <v/>
      </c>
      <c r="U404" s="26" t="str">
        <f aca="false">IF(OR(R404="",F404=""),"",IF(R404=0,0,IF(F404&gt;T404,(YEAR(F404)-YEAR(A404))*12+MONTH(F404)-MONTH(A404)+1,0)))</f>
        <v/>
      </c>
      <c r="V404" s="30" t="str">
        <f aca="false">IF(U404="","",ROUND(R404*Summary!$C$7*U404,0))</f>
        <v/>
      </c>
      <c r="W404" s="21" t="str">
        <f aca="false">IF(OR($B404="",$C404="",$E404=""),"",IF(R404=0,"No TDS yet",IF(F404="",IF(Summary!$C$6&gt;T404,"Overdue","Pending"),IF(F404&gt;T404,"Deposited late","Deposited"))))</f>
        <v/>
      </c>
      <c r="X404" s="31" t="str">
        <f aca="false">IF(B404="","",IF(OR(ISNA(MATCH($B404,Deductees!$A$5:$A$304,0)),ISNA(MATCH($C404,'Section Master'!$A$5:$A$29,0)),E404=""),1,0))</f>
        <v/>
      </c>
    </row>
    <row r="405" customFormat="false" ht="15" hidden="false" customHeight="true" outlineLevel="0" collapsed="false">
      <c r="A405" s="32"/>
      <c r="B405" s="17"/>
      <c r="C405" s="17"/>
      <c r="D405" s="17"/>
      <c r="E405" s="33"/>
      <c r="F405" s="32"/>
      <c r="G405" s="17"/>
      <c r="H405" s="24" t="str">
        <f aca="false">IF($B405="","",IFERROR(INDEX(Deductees!$B$5:$B$304,MATCH($B405,Deductees!$A$5:$A$304,0))&amp;"",""))</f>
        <v/>
      </c>
      <c r="I405" s="24" t="str">
        <f aca="false">IF($B405="","",IFERROR(INDEX(Deductees!$C$5:$C$304,MATCH($B405,Deductees!$A$5:$A$304,0)),"Not in master"))</f>
        <v/>
      </c>
      <c r="J405" s="24" t="str">
        <f aca="false">IF($B405="","",IFERROR(INDEX(Deductees!$D$5:$D$304,MATCH($B405,Deductees!$A$5:$A$304,0)),"-"))</f>
        <v/>
      </c>
      <c r="K405" s="24" t="str">
        <f aca="false">IF($C405="","",IFERROR(INDEX('Section Master'!$C$5:$C$29,MATCH($C405,'Section Master'!$A$5:$A$29,0))&amp;" / "&amp;INDEX('Section Master'!$D$5:$D$29,MATCH($C405,'Section Master'!$A$5:$A$29,0)),"Code not found"))</f>
        <v/>
      </c>
      <c r="L405" s="25" t="str">
        <f aca="false">IF(OR($B405="",$C405="",$E405=""),"",IFERROR(IF(I405&lt;&gt;"Valid",MAX(INDEX('Section Master'!$F$5:$F$29,MATCH($C405,'Section Master'!$A$5:$A$29,0)),INDEX('Section Master'!$G$5:$G$29,MATCH($C405,'Section Master'!$A$5:$A$29,0))),IF(J405="Individual/HUF",INDEX('Section Master'!$E$5:$E$29,MATCH($C405,'Section Master'!$A$5:$A$29,0)),INDEX('Section Master'!$F$5:$F$29,MATCH($C405,'Section Master'!$A$5:$A$29,0)))),0))</f>
        <v/>
      </c>
      <c r="M405" s="26" t="str">
        <f aca="false">IF(A405="","",IF(MONTH(A405)&gt;=4,YEAR(A405),YEAR(A405)-1))</f>
        <v/>
      </c>
      <c r="N405" s="21" t="str">
        <f aca="false">IF(A405="","","Q"&amp;CHOOSE(MONTH(A405),4,4,4,1,1,1,2,2,2,3,3,3))</f>
        <v/>
      </c>
      <c r="O405" s="27" t="str">
        <f aca="false">IF(OR($B405="",$C405="",$E405=""),"",SUMIFS($E$6:E405,$B$6:B405,B405,$C$6:C405,C405,$M$6:M405,M405))</f>
        <v/>
      </c>
      <c r="P405" s="27" t="str">
        <f aca="false">IF(OR($B405="",$C405="",$E405=""),"",SUMIFS($Q$6:Q404,$B$6:B404,B405,$C$6:C404,C405,$M$6:M404,M405))</f>
        <v/>
      </c>
      <c r="Q405" s="27" t="str">
        <f aca="false">IF(OR($B405="",$C405="",$E405=""),"",IFERROR(CHOOSE(MATCH(INDEX('Section Master'!$H$5:$H$29,MATCH($C405,'Section Master'!$A$5:$A$29,0)),{"Single+Aggregate","Aggregate","Per payment","Excess over","None"},0),IF(O405&gt;INDEX('Section Master'!$J$5:$J$29,MATCH($C405,'Section Master'!$A$5:$A$29,0)),O405-P405,IF(E405&gt;INDEX('Section Master'!$I$5:$I$29,MATCH($C405,'Section Master'!$A$5:$A$29,0)),E405,0)),IF(O405&gt;INDEX('Section Master'!$J$5:$J$29,MATCH($C405,'Section Master'!$A$5:$A$29,0)),O405-P405,0),IF(E405&gt;INDEX('Section Master'!$I$5:$I$29,MATCH($C405,'Section Master'!$A$5:$A$29,0)),E405,0),MAX(0,O405-INDEX('Section Master'!$J$5:$J$29,MATCH($C405,'Section Master'!$A$5:$A$29,0)))-P405,E405),0))</f>
        <v/>
      </c>
      <c r="R405" s="28" t="str">
        <f aca="false">IF(Q405="","",ROUND(Q405*L405,0))</f>
        <v/>
      </c>
      <c r="T405" s="29" t="str">
        <f aca="false">IF(A405="","",IF(MONTH(A405)=3,DATE(YEAR(A405),4,30),DATE(YEAR(A405),MONTH(A405)+1,7)))</f>
        <v/>
      </c>
      <c r="U405" s="26" t="str">
        <f aca="false">IF(OR(R405="",F405=""),"",IF(R405=0,0,IF(F405&gt;T405,(YEAR(F405)-YEAR(A405))*12+MONTH(F405)-MONTH(A405)+1,0)))</f>
        <v/>
      </c>
      <c r="V405" s="30" t="str">
        <f aca="false">IF(U405="","",ROUND(R405*Summary!$C$7*U405,0))</f>
        <v/>
      </c>
      <c r="W405" s="21" t="str">
        <f aca="false">IF(OR($B405="",$C405="",$E405=""),"",IF(R405=0,"No TDS yet",IF(F405="",IF(Summary!$C$6&gt;T405,"Overdue","Pending"),IF(F405&gt;T405,"Deposited late","Deposited"))))</f>
        <v/>
      </c>
      <c r="X405" s="31" t="str">
        <f aca="false">IF(B405="","",IF(OR(ISNA(MATCH($B405,Deductees!$A$5:$A$304,0)),ISNA(MATCH($C405,'Section Master'!$A$5:$A$29,0)),E405=""),1,0))</f>
        <v/>
      </c>
    </row>
    <row r="406" customFormat="false" ht="15" hidden="false" customHeight="true" outlineLevel="0" collapsed="false">
      <c r="A406" s="32"/>
      <c r="B406" s="17"/>
      <c r="C406" s="17"/>
      <c r="D406" s="17"/>
      <c r="E406" s="33"/>
      <c r="F406" s="32"/>
      <c r="G406" s="17"/>
      <c r="H406" s="24" t="str">
        <f aca="false">IF($B406="","",IFERROR(INDEX(Deductees!$B$5:$B$304,MATCH($B406,Deductees!$A$5:$A$304,0))&amp;"",""))</f>
        <v/>
      </c>
      <c r="I406" s="24" t="str">
        <f aca="false">IF($B406="","",IFERROR(INDEX(Deductees!$C$5:$C$304,MATCH($B406,Deductees!$A$5:$A$304,0)),"Not in master"))</f>
        <v/>
      </c>
      <c r="J406" s="24" t="str">
        <f aca="false">IF($B406="","",IFERROR(INDEX(Deductees!$D$5:$D$304,MATCH($B406,Deductees!$A$5:$A$304,0)),"-"))</f>
        <v/>
      </c>
      <c r="K406" s="24" t="str">
        <f aca="false">IF($C406="","",IFERROR(INDEX('Section Master'!$C$5:$C$29,MATCH($C406,'Section Master'!$A$5:$A$29,0))&amp;" / "&amp;INDEX('Section Master'!$D$5:$D$29,MATCH($C406,'Section Master'!$A$5:$A$29,0)),"Code not found"))</f>
        <v/>
      </c>
      <c r="L406" s="25" t="str">
        <f aca="false">IF(OR($B406="",$C406="",$E406=""),"",IFERROR(IF(I406&lt;&gt;"Valid",MAX(INDEX('Section Master'!$F$5:$F$29,MATCH($C406,'Section Master'!$A$5:$A$29,0)),INDEX('Section Master'!$G$5:$G$29,MATCH($C406,'Section Master'!$A$5:$A$29,0))),IF(J406="Individual/HUF",INDEX('Section Master'!$E$5:$E$29,MATCH($C406,'Section Master'!$A$5:$A$29,0)),INDEX('Section Master'!$F$5:$F$29,MATCH($C406,'Section Master'!$A$5:$A$29,0)))),0))</f>
        <v/>
      </c>
      <c r="M406" s="26" t="str">
        <f aca="false">IF(A406="","",IF(MONTH(A406)&gt;=4,YEAR(A406),YEAR(A406)-1))</f>
        <v/>
      </c>
      <c r="N406" s="21" t="str">
        <f aca="false">IF(A406="","","Q"&amp;CHOOSE(MONTH(A406),4,4,4,1,1,1,2,2,2,3,3,3))</f>
        <v/>
      </c>
      <c r="O406" s="27" t="str">
        <f aca="false">IF(OR($B406="",$C406="",$E406=""),"",SUMIFS($E$6:E406,$B$6:B406,B406,$C$6:C406,C406,$M$6:M406,M406))</f>
        <v/>
      </c>
      <c r="P406" s="27" t="str">
        <f aca="false">IF(OR($B406="",$C406="",$E406=""),"",SUMIFS($Q$6:Q405,$B$6:B405,B406,$C$6:C405,C406,$M$6:M405,M406))</f>
        <v/>
      </c>
      <c r="Q406" s="27" t="str">
        <f aca="false">IF(OR($B406="",$C406="",$E406=""),"",IFERROR(CHOOSE(MATCH(INDEX('Section Master'!$H$5:$H$29,MATCH($C406,'Section Master'!$A$5:$A$29,0)),{"Single+Aggregate","Aggregate","Per payment","Excess over","None"},0),IF(O406&gt;INDEX('Section Master'!$J$5:$J$29,MATCH($C406,'Section Master'!$A$5:$A$29,0)),O406-P406,IF(E406&gt;INDEX('Section Master'!$I$5:$I$29,MATCH($C406,'Section Master'!$A$5:$A$29,0)),E406,0)),IF(O406&gt;INDEX('Section Master'!$J$5:$J$29,MATCH($C406,'Section Master'!$A$5:$A$29,0)),O406-P406,0),IF(E406&gt;INDEX('Section Master'!$I$5:$I$29,MATCH($C406,'Section Master'!$A$5:$A$29,0)),E406,0),MAX(0,O406-INDEX('Section Master'!$J$5:$J$29,MATCH($C406,'Section Master'!$A$5:$A$29,0)))-P406,E406),0))</f>
        <v/>
      </c>
      <c r="R406" s="28" t="str">
        <f aca="false">IF(Q406="","",ROUND(Q406*L406,0))</f>
        <v/>
      </c>
      <c r="T406" s="29" t="str">
        <f aca="false">IF(A406="","",IF(MONTH(A406)=3,DATE(YEAR(A406),4,30),DATE(YEAR(A406),MONTH(A406)+1,7)))</f>
        <v/>
      </c>
      <c r="U406" s="26" t="str">
        <f aca="false">IF(OR(R406="",F406=""),"",IF(R406=0,0,IF(F406&gt;T406,(YEAR(F406)-YEAR(A406))*12+MONTH(F406)-MONTH(A406)+1,0)))</f>
        <v/>
      </c>
      <c r="V406" s="30" t="str">
        <f aca="false">IF(U406="","",ROUND(R406*Summary!$C$7*U406,0))</f>
        <v/>
      </c>
      <c r="W406" s="21" t="str">
        <f aca="false">IF(OR($B406="",$C406="",$E406=""),"",IF(R406=0,"No TDS yet",IF(F406="",IF(Summary!$C$6&gt;T406,"Overdue","Pending"),IF(F406&gt;T406,"Deposited late","Deposited"))))</f>
        <v/>
      </c>
      <c r="X406" s="31" t="str">
        <f aca="false">IF(B406="","",IF(OR(ISNA(MATCH($B406,Deductees!$A$5:$A$304,0)),ISNA(MATCH($C406,'Section Master'!$A$5:$A$29,0)),E406=""),1,0))</f>
        <v/>
      </c>
    </row>
    <row r="407" customFormat="false" ht="15" hidden="false" customHeight="true" outlineLevel="0" collapsed="false">
      <c r="A407" s="32"/>
      <c r="B407" s="17"/>
      <c r="C407" s="17"/>
      <c r="D407" s="17"/>
      <c r="E407" s="33"/>
      <c r="F407" s="32"/>
      <c r="G407" s="17"/>
      <c r="H407" s="24" t="str">
        <f aca="false">IF($B407="","",IFERROR(INDEX(Deductees!$B$5:$B$304,MATCH($B407,Deductees!$A$5:$A$304,0))&amp;"",""))</f>
        <v/>
      </c>
      <c r="I407" s="24" t="str">
        <f aca="false">IF($B407="","",IFERROR(INDEX(Deductees!$C$5:$C$304,MATCH($B407,Deductees!$A$5:$A$304,0)),"Not in master"))</f>
        <v/>
      </c>
      <c r="J407" s="24" t="str">
        <f aca="false">IF($B407="","",IFERROR(INDEX(Deductees!$D$5:$D$304,MATCH($B407,Deductees!$A$5:$A$304,0)),"-"))</f>
        <v/>
      </c>
      <c r="K407" s="24" t="str">
        <f aca="false">IF($C407="","",IFERROR(INDEX('Section Master'!$C$5:$C$29,MATCH($C407,'Section Master'!$A$5:$A$29,0))&amp;" / "&amp;INDEX('Section Master'!$D$5:$D$29,MATCH($C407,'Section Master'!$A$5:$A$29,0)),"Code not found"))</f>
        <v/>
      </c>
      <c r="L407" s="25" t="str">
        <f aca="false">IF(OR($B407="",$C407="",$E407=""),"",IFERROR(IF(I407&lt;&gt;"Valid",MAX(INDEX('Section Master'!$F$5:$F$29,MATCH($C407,'Section Master'!$A$5:$A$29,0)),INDEX('Section Master'!$G$5:$G$29,MATCH($C407,'Section Master'!$A$5:$A$29,0))),IF(J407="Individual/HUF",INDEX('Section Master'!$E$5:$E$29,MATCH($C407,'Section Master'!$A$5:$A$29,0)),INDEX('Section Master'!$F$5:$F$29,MATCH($C407,'Section Master'!$A$5:$A$29,0)))),0))</f>
        <v/>
      </c>
      <c r="M407" s="26" t="str">
        <f aca="false">IF(A407="","",IF(MONTH(A407)&gt;=4,YEAR(A407),YEAR(A407)-1))</f>
        <v/>
      </c>
      <c r="N407" s="21" t="str">
        <f aca="false">IF(A407="","","Q"&amp;CHOOSE(MONTH(A407),4,4,4,1,1,1,2,2,2,3,3,3))</f>
        <v/>
      </c>
      <c r="O407" s="27" t="str">
        <f aca="false">IF(OR($B407="",$C407="",$E407=""),"",SUMIFS($E$6:E407,$B$6:B407,B407,$C$6:C407,C407,$M$6:M407,M407))</f>
        <v/>
      </c>
      <c r="P407" s="27" t="str">
        <f aca="false">IF(OR($B407="",$C407="",$E407=""),"",SUMIFS($Q$6:Q406,$B$6:B406,B407,$C$6:C406,C407,$M$6:M406,M407))</f>
        <v/>
      </c>
      <c r="Q407" s="27" t="str">
        <f aca="false">IF(OR($B407="",$C407="",$E407=""),"",IFERROR(CHOOSE(MATCH(INDEX('Section Master'!$H$5:$H$29,MATCH($C407,'Section Master'!$A$5:$A$29,0)),{"Single+Aggregate","Aggregate","Per payment","Excess over","None"},0),IF(O407&gt;INDEX('Section Master'!$J$5:$J$29,MATCH($C407,'Section Master'!$A$5:$A$29,0)),O407-P407,IF(E407&gt;INDEX('Section Master'!$I$5:$I$29,MATCH($C407,'Section Master'!$A$5:$A$29,0)),E407,0)),IF(O407&gt;INDEX('Section Master'!$J$5:$J$29,MATCH($C407,'Section Master'!$A$5:$A$29,0)),O407-P407,0),IF(E407&gt;INDEX('Section Master'!$I$5:$I$29,MATCH($C407,'Section Master'!$A$5:$A$29,0)),E407,0),MAX(0,O407-INDEX('Section Master'!$J$5:$J$29,MATCH($C407,'Section Master'!$A$5:$A$29,0)))-P407,E407),0))</f>
        <v/>
      </c>
      <c r="R407" s="28" t="str">
        <f aca="false">IF(Q407="","",ROUND(Q407*L407,0))</f>
        <v/>
      </c>
      <c r="T407" s="29" t="str">
        <f aca="false">IF(A407="","",IF(MONTH(A407)=3,DATE(YEAR(A407),4,30),DATE(YEAR(A407),MONTH(A407)+1,7)))</f>
        <v/>
      </c>
      <c r="U407" s="26" t="str">
        <f aca="false">IF(OR(R407="",F407=""),"",IF(R407=0,0,IF(F407&gt;T407,(YEAR(F407)-YEAR(A407))*12+MONTH(F407)-MONTH(A407)+1,0)))</f>
        <v/>
      </c>
      <c r="V407" s="30" t="str">
        <f aca="false">IF(U407="","",ROUND(R407*Summary!$C$7*U407,0))</f>
        <v/>
      </c>
      <c r="W407" s="21" t="str">
        <f aca="false">IF(OR($B407="",$C407="",$E407=""),"",IF(R407=0,"No TDS yet",IF(F407="",IF(Summary!$C$6&gt;T407,"Overdue","Pending"),IF(F407&gt;T407,"Deposited late","Deposited"))))</f>
        <v/>
      </c>
      <c r="X407" s="31" t="str">
        <f aca="false">IF(B407="","",IF(OR(ISNA(MATCH($B407,Deductees!$A$5:$A$304,0)),ISNA(MATCH($C407,'Section Master'!$A$5:$A$29,0)),E407=""),1,0))</f>
        <v/>
      </c>
    </row>
    <row r="408" customFormat="false" ht="15" hidden="false" customHeight="true" outlineLevel="0" collapsed="false">
      <c r="A408" s="32"/>
      <c r="B408" s="17"/>
      <c r="C408" s="17"/>
      <c r="D408" s="17"/>
      <c r="E408" s="33"/>
      <c r="F408" s="32"/>
      <c r="G408" s="17"/>
      <c r="H408" s="24" t="str">
        <f aca="false">IF($B408="","",IFERROR(INDEX(Deductees!$B$5:$B$304,MATCH($B408,Deductees!$A$5:$A$304,0))&amp;"",""))</f>
        <v/>
      </c>
      <c r="I408" s="24" t="str">
        <f aca="false">IF($B408="","",IFERROR(INDEX(Deductees!$C$5:$C$304,MATCH($B408,Deductees!$A$5:$A$304,0)),"Not in master"))</f>
        <v/>
      </c>
      <c r="J408" s="24" t="str">
        <f aca="false">IF($B408="","",IFERROR(INDEX(Deductees!$D$5:$D$304,MATCH($B408,Deductees!$A$5:$A$304,0)),"-"))</f>
        <v/>
      </c>
      <c r="K408" s="24" t="str">
        <f aca="false">IF($C408="","",IFERROR(INDEX('Section Master'!$C$5:$C$29,MATCH($C408,'Section Master'!$A$5:$A$29,0))&amp;" / "&amp;INDEX('Section Master'!$D$5:$D$29,MATCH($C408,'Section Master'!$A$5:$A$29,0)),"Code not found"))</f>
        <v/>
      </c>
      <c r="L408" s="25" t="str">
        <f aca="false">IF(OR($B408="",$C408="",$E408=""),"",IFERROR(IF(I408&lt;&gt;"Valid",MAX(INDEX('Section Master'!$F$5:$F$29,MATCH($C408,'Section Master'!$A$5:$A$29,0)),INDEX('Section Master'!$G$5:$G$29,MATCH($C408,'Section Master'!$A$5:$A$29,0))),IF(J408="Individual/HUF",INDEX('Section Master'!$E$5:$E$29,MATCH($C408,'Section Master'!$A$5:$A$29,0)),INDEX('Section Master'!$F$5:$F$29,MATCH($C408,'Section Master'!$A$5:$A$29,0)))),0))</f>
        <v/>
      </c>
      <c r="M408" s="26" t="str">
        <f aca="false">IF(A408="","",IF(MONTH(A408)&gt;=4,YEAR(A408),YEAR(A408)-1))</f>
        <v/>
      </c>
      <c r="N408" s="21" t="str">
        <f aca="false">IF(A408="","","Q"&amp;CHOOSE(MONTH(A408),4,4,4,1,1,1,2,2,2,3,3,3))</f>
        <v/>
      </c>
      <c r="O408" s="27" t="str">
        <f aca="false">IF(OR($B408="",$C408="",$E408=""),"",SUMIFS($E$6:E408,$B$6:B408,B408,$C$6:C408,C408,$M$6:M408,M408))</f>
        <v/>
      </c>
      <c r="P408" s="27" t="str">
        <f aca="false">IF(OR($B408="",$C408="",$E408=""),"",SUMIFS($Q$6:Q407,$B$6:B407,B408,$C$6:C407,C408,$M$6:M407,M408))</f>
        <v/>
      </c>
      <c r="Q408" s="27" t="str">
        <f aca="false">IF(OR($B408="",$C408="",$E408=""),"",IFERROR(CHOOSE(MATCH(INDEX('Section Master'!$H$5:$H$29,MATCH($C408,'Section Master'!$A$5:$A$29,0)),{"Single+Aggregate","Aggregate","Per payment","Excess over","None"},0),IF(O408&gt;INDEX('Section Master'!$J$5:$J$29,MATCH($C408,'Section Master'!$A$5:$A$29,0)),O408-P408,IF(E408&gt;INDEX('Section Master'!$I$5:$I$29,MATCH($C408,'Section Master'!$A$5:$A$29,0)),E408,0)),IF(O408&gt;INDEX('Section Master'!$J$5:$J$29,MATCH($C408,'Section Master'!$A$5:$A$29,0)),O408-P408,0),IF(E408&gt;INDEX('Section Master'!$I$5:$I$29,MATCH($C408,'Section Master'!$A$5:$A$29,0)),E408,0),MAX(0,O408-INDEX('Section Master'!$J$5:$J$29,MATCH($C408,'Section Master'!$A$5:$A$29,0)))-P408,E408),0))</f>
        <v/>
      </c>
      <c r="R408" s="28" t="str">
        <f aca="false">IF(Q408="","",ROUND(Q408*L408,0))</f>
        <v/>
      </c>
      <c r="T408" s="29" t="str">
        <f aca="false">IF(A408="","",IF(MONTH(A408)=3,DATE(YEAR(A408),4,30),DATE(YEAR(A408),MONTH(A408)+1,7)))</f>
        <v/>
      </c>
      <c r="U408" s="26" t="str">
        <f aca="false">IF(OR(R408="",F408=""),"",IF(R408=0,0,IF(F408&gt;T408,(YEAR(F408)-YEAR(A408))*12+MONTH(F408)-MONTH(A408)+1,0)))</f>
        <v/>
      </c>
      <c r="V408" s="30" t="str">
        <f aca="false">IF(U408="","",ROUND(R408*Summary!$C$7*U408,0))</f>
        <v/>
      </c>
      <c r="W408" s="21" t="str">
        <f aca="false">IF(OR($B408="",$C408="",$E408=""),"",IF(R408=0,"No TDS yet",IF(F408="",IF(Summary!$C$6&gt;T408,"Overdue","Pending"),IF(F408&gt;T408,"Deposited late","Deposited"))))</f>
        <v/>
      </c>
      <c r="X408" s="31" t="str">
        <f aca="false">IF(B408="","",IF(OR(ISNA(MATCH($B408,Deductees!$A$5:$A$304,0)),ISNA(MATCH($C408,'Section Master'!$A$5:$A$29,0)),E408=""),1,0))</f>
        <v/>
      </c>
    </row>
    <row r="409" customFormat="false" ht="15" hidden="false" customHeight="true" outlineLevel="0" collapsed="false">
      <c r="A409" s="32"/>
      <c r="B409" s="17"/>
      <c r="C409" s="17"/>
      <c r="D409" s="17"/>
      <c r="E409" s="33"/>
      <c r="F409" s="32"/>
      <c r="G409" s="17"/>
      <c r="H409" s="24" t="str">
        <f aca="false">IF($B409="","",IFERROR(INDEX(Deductees!$B$5:$B$304,MATCH($B409,Deductees!$A$5:$A$304,0))&amp;"",""))</f>
        <v/>
      </c>
      <c r="I409" s="24" t="str">
        <f aca="false">IF($B409="","",IFERROR(INDEX(Deductees!$C$5:$C$304,MATCH($B409,Deductees!$A$5:$A$304,0)),"Not in master"))</f>
        <v/>
      </c>
      <c r="J409" s="24" t="str">
        <f aca="false">IF($B409="","",IFERROR(INDEX(Deductees!$D$5:$D$304,MATCH($B409,Deductees!$A$5:$A$304,0)),"-"))</f>
        <v/>
      </c>
      <c r="K409" s="24" t="str">
        <f aca="false">IF($C409="","",IFERROR(INDEX('Section Master'!$C$5:$C$29,MATCH($C409,'Section Master'!$A$5:$A$29,0))&amp;" / "&amp;INDEX('Section Master'!$D$5:$D$29,MATCH($C409,'Section Master'!$A$5:$A$29,0)),"Code not found"))</f>
        <v/>
      </c>
      <c r="L409" s="25" t="str">
        <f aca="false">IF(OR($B409="",$C409="",$E409=""),"",IFERROR(IF(I409&lt;&gt;"Valid",MAX(INDEX('Section Master'!$F$5:$F$29,MATCH($C409,'Section Master'!$A$5:$A$29,0)),INDEX('Section Master'!$G$5:$G$29,MATCH($C409,'Section Master'!$A$5:$A$29,0))),IF(J409="Individual/HUF",INDEX('Section Master'!$E$5:$E$29,MATCH($C409,'Section Master'!$A$5:$A$29,0)),INDEX('Section Master'!$F$5:$F$29,MATCH($C409,'Section Master'!$A$5:$A$29,0)))),0))</f>
        <v/>
      </c>
      <c r="M409" s="26" t="str">
        <f aca="false">IF(A409="","",IF(MONTH(A409)&gt;=4,YEAR(A409),YEAR(A409)-1))</f>
        <v/>
      </c>
      <c r="N409" s="21" t="str">
        <f aca="false">IF(A409="","","Q"&amp;CHOOSE(MONTH(A409),4,4,4,1,1,1,2,2,2,3,3,3))</f>
        <v/>
      </c>
      <c r="O409" s="27" t="str">
        <f aca="false">IF(OR($B409="",$C409="",$E409=""),"",SUMIFS($E$6:E409,$B$6:B409,B409,$C$6:C409,C409,$M$6:M409,M409))</f>
        <v/>
      </c>
      <c r="P409" s="27" t="str">
        <f aca="false">IF(OR($B409="",$C409="",$E409=""),"",SUMIFS($Q$6:Q408,$B$6:B408,B409,$C$6:C408,C409,$M$6:M408,M409))</f>
        <v/>
      </c>
      <c r="Q409" s="27" t="str">
        <f aca="false">IF(OR($B409="",$C409="",$E409=""),"",IFERROR(CHOOSE(MATCH(INDEX('Section Master'!$H$5:$H$29,MATCH($C409,'Section Master'!$A$5:$A$29,0)),{"Single+Aggregate","Aggregate","Per payment","Excess over","None"},0),IF(O409&gt;INDEX('Section Master'!$J$5:$J$29,MATCH($C409,'Section Master'!$A$5:$A$29,0)),O409-P409,IF(E409&gt;INDEX('Section Master'!$I$5:$I$29,MATCH($C409,'Section Master'!$A$5:$A$29,0)),E409,0)),IF(O409&gt;INDEX('Section Master'!$J$5:$J$29,MATCH($C409,'Section Master'!$A$5:$A$29,0)),O409-P409,0),IF(E409&gt;INDEX('Section Master'!$I$5:$I$29,MATCH($C409,'Section Master'!$A$5:$A$29,0)),E409,0),MAX(0,O409-INDEX('Section Master'!$J$5:$J$29,MATCH($C409,'Section Master'!$A$5:$A$29,0)))-P409,E409),0))</f>
        <v/>
      </c>
      <c r="R409" s="28" t="str">
        <f aca="false">IF(Q409="","",ROUND(Q409*L409,0))</f>
        <v/>
      </c>
      <c r="T409" s="29" t="str">
        <f aca="false">IF(A409="","",IF(MONTH(A409)=3,DATE(YEAR(A409),4,30),DATE(YEAR(A409),MONTH(A409)+1,7)))</f>
        <v/>
      </c>
      <c r="U409" s="26" t="str">
        <f aca="false">IF(OR(R409="",F409=""),"",IF(R409=0,0,IF(F409&gt;T409,(YEAR(F409)-YEAR(A409))*12+MONTH(F409)-MONTH(A409)+1,0)))</f>
        <v/>
      </c>
      <c r="V409" s="30" t="str">
        <f aca="false">IF(U409="","",ROUND(R409*Summary!$C$7*U409,0))</f>
        <v/>
      </c>
      <c r="W409" s="21" t="str">
        <f aca="false">IF(OR($B409="",$C409="",$E409=""),"",IF(R409=0,"No TDS yet",IF(F409="",IF(Summary!$C$6&gt;T409,"Overdue","Pending"),IF(F409&gt;T409,"Deposited late","Deposited"))))</f>
        <v/>
      </c>
      <c r="X409" s="31" t="str">
        <f aca="false">IF(B409="","",IF(OR(ISNA(MATCH($B409,Deductees!$A$5:$A$304,0)),ISNA(MATCH($C409,'Section Master'!$A$5:$A$29,0)),E409=""),1,0))</f>
        <v/>
      </c>
    </row>
    <row r="410" customFormat="false" ht="15" hidden="false" customHeight="true" outlineLevel="0" collapsed="false">
      <c r="A410" s="32"/>
      <c r="B410" s="17"/>
      <c r="C410" s="17"/>
      <c r="D410" s="17"/>
      <c r="E410" s="33"/>
      <c r="F410" s="32"/>
      <c r="G410" s="17"/>
      <c r="H410" s="24" t="str">
        <f aca="false">IF($B410="","",IFERROR(INDEX(Deductees!$B$5:$B$304,MATCH($B410,Deductees!$A$5:$A$304,0))&amp;"",""))</f>
        <v/>
      </c>
      <c r="I410" s="24" t="str">
        <f aca="false">IF($B410="","",IFERROR(INDEX(Deductees!$C$5:$C$304,MATCH($B410,Deductees!$A$5:$A$304,0)),"Not in master"))</f>
        <v/>
      </c>
      <c r="J410" s="24" t="str">
        <f aca="false">IF($B410="","",IFERROR(INDEX(Deductees!$D$5:$D$304,MATCH($B410,Deductees!$A$5:$A$304,0)),"-"))</f>
        <v/>
      </c>
      <c r="K410" s="24" t="str">
        <f aca="false">IF($C410="","",IFERROR(INDEX('Section Master'!$C$5:$C$29,MATCH($C410,'Section Master'!$A$5:$A$29,0))&amp;" / "&amp;INDEX('Section Master'!$D$5:$D$29,MATCH($C410,'Section Master'!$A$5:$A$29,0)),"Code not found"))</f>
        <v/>
      </c>
      <c r="L410" s="25" t="str">
        <f aca="false">IF(OR($B410="",$C410="",$E410=""),"",IFERROR(IF(I410&lt;&gt;"Valid",MAX(INDEX('Section Master'!$F$5:$F$29,MATCH($C410,'Section Master'!$A$5:$A$29,0)),INDEX('Section Master'!$G$5:$G$29,MATCH($C410,'Section Master'!$A$5:$A$29,0))),IF(J410="Individual/HUF",INDEX('Section Master'!$E$5:$E$29,MATCH($C410,'Section Master'!$A$5:$A$29,0)),INDEX('Section Master'!$F$5:$F$29,MATCH($C410,'Section Master'!$A$5:$A$29,0)))),0))</f>
        <v/>
      </c>
      <c r="M410" s="26" t="str">
        <f aca="false">IF(A410="","",IF(MONTH(A410)&gt;=4,YEAR(A410),YEAR(A410)-1))</f>
        <v/>
      </c>
      <c r="N410" s="21" t="str">
        <f aca="false">IF(A410="","","Q"&amp;CHOOSE(MONTH(A410),4,4,4,1,1,1,2,2,2,3,3,3))</f>
        <v/>
      </c>
      <c r="O410" s="27" t="str">
        <f aca="false">IF(OR($B410="",$C410="",$E410=""),"",SUMIFS($E$6:E410,$B$6:B410,B410,$C$6:C410,C410,$M$6:M410,M410))</f>
        <v/>
      </c>
      <c r="P410" s="27" t="str">
        <f aca="false">IF(OR($B410="",$C410="",$E410=""),"",SUMIFS($Q$6:Q409,$B$6:B409,B410,$C$6:C409,C410,$M$6:M409,M410))</f>
        <v/>
      </c>
      <c r="Q410" s="27" t="str">
        <f aca="false">IF(OR($B410="",$C410="",$E410=""),"",IFERROR(CHOOSE(MATCH(INDEX('Section Master'!$H$5:$H$29,MATCH($C410,'Section Master'!$A$5:$A$29,0)),{"Single+Aggregate","Aggregate","Per payment","Excess over","None"},0),IF(O410&gt;INDEX('Section Master'!$J$5:$J$29,MATCH($C410,'Section Master'!$A$5:$A$29,0)),O410-P410,IF(E410&gt;INDEX('Section Master'!$I$5:$I$29,MATCH($C410,'Section Master'!$A$5:$A$29,0)),E410,0)),IF(O410&gt;INDEX('Section Master'!$J$5:$J$29,MATCH($C410,'Section Master'!$A$5:$A$29,0)),O410-P410,0),IF(E410&gt;INDEX('Section Master'!$I$5:$I$29,MATCH($C410,'Section Master'!$A$5:$A$29,0)),E410,0),MAX(0,O410-INDEX('Section Master'!$J$5:$J$29,MATCH($C410,'Section Master'!$A$5:$A$29,0)))-P410,E410),0))</f>
        <v/>
      </c>
      <c r="R410" s="28" t="str">
        <f aca="false">IF(Q410="","",ROUND(Q410*L410,0))</f>
        <v/>
      </c>
      <c r="T410" s="29" t="str">
        <f aca="false">IF(A410="","",IF(MONTH(A410)=3,DATE(YEAR(A410),4,30),DATE(YEAR(A410),MONTH(A410)+1,7)))</f>
        <v/>
      </c>
      <c r="U410" s="26" t="str">
        <f aca="false">IF(OR(R410="",F410=""),"",IF(R410=0,0,IF(F410&gt;T410,(YEAR(F410)-YEAR(A410))*12+MONTH(F410)-MONTH(A410)+1,0)))</f>
        <v/>
      </c>
      <c r="V410" s="30" t="str">
        <f aca="false">IF(U410="","",ROUND(R410*Summary!$C$7*U410,0))</f>
        <v/>
      </c>
      <c r="W410" s="21" t="str">
        <f aca="false">IF(OR($B410="",$C410="",$E410=""),"",IF(R410=0,"No TDS yet",IF(F410="",IF(Summary!$C$6&gt;T410,"Overdue","Pending"),IF(F410&gt;T410,"Deposited late","Deposited"))))</f>
        <v/>
      </c>
      <c r="X410" s="31" t="str">
        <f aca="false">IF(B410="","",IF(OR(ISNA(MATCH($B410,Deductees!$A$5:$A$304,0)),ISNA(MATCH($C410,'Section Master'!$A$5:$A$29,0)),E410=""),1,0))</f>
        <v/>
      </c>
    </row>
    <row r="411" customFormat="false" ht="15" hidden="false" customHeight="true" outlineLevel="0" collapsed="false">
      <c r="A411" s="32"/>
      <c r="B411" s="17"/>
      <c r="C411" s="17"/>
      <c r="D411" s="17"/>
      <c r="E411" s="33"/>
      <c r="F411" s="32"/>
      <c r="G411" s="17"/>
      <c r="H411" s="24" t="str">
        <f aca="false">IF($B411="","",IFERROR(INDEX(Deductees!$B$5:$B$304,MATCH($B411,Deductees!$A$5:$A$304,0))&amp;"",""))</f>
        <v/>
      </c>
      <c r="I411" s="24" t="str">
        <f aca="false">IF($B411="","",IFERROR(INDEX(Deductees!$C$5:$C$304,MATCH($B411,Deductees!$A$5:$A$304,0)),"Not in master"))</f>
        <v/>
      </c>
      <c r="J411" s="24" t="str">
        <f aca="false">IF($B411="","",IFERROR(INDEX(Deductees!$D$5:$D$304,MATCH($B411,Deductees!$A$5:$A$304,0)),"-"))</f>
        <v/>
      </c>
      <c r="K411" s="24" t="str">
        <f aca="false">IF($C411="","",IFERROR(INDEX('Section Master'!$C$5:$C$29,MATCH($C411,'Section Master'!$A$5:$A$29,0))&amp;" / "&amp;INDEX('Section Master'!$D$5:$D$29,MATCH($C411,'Section Master'!$A$5:$A$29,0)),"Code not found"))</f>
        <v/>
      </c>
      <c r="L411" s="25" t="str">
        <f aca="false">IF(OR($B411="",$C411="",$E411=""),"",IFERROR(IF(I411&lt;&gt;"Valid",MAX(INDEX('Section Master'!$F$5:$F$29,MATCH($C411,'Section Master'!$A$5:$A$29,0)),INDEX('Section Master'!$G$5:$G$29,MATCH($C411,'Section Master'!$A$5:$A$29,0))),IF(J411="Individual/HUF",INDEX('Section Master'!$E$5:$E$29,MATCH($C411,'Section Master'!$A$5:$A$29,0)),INDEX('Section Master'!$F$5:$F$29,MATCH($C411,'Section Master'!$A$5:$A$29,0)))),0))</f>
        <v/>
      </c>
      <c r="M411" s="26" t="str">
        <f aca="false">IF(A411="","",IF(MONTH(A411)&gt;=4,YEAR(A411),YEAR(A411)-1))</f>
        <v/>
      </c>
      <c r="N411" s="21" t="str">
        <f aca="false">IF(A411="","","Q"&amp;CHOOSE(MONTH(A411),4,4,4,1,1,1,2,2,2,3,3,3))</f>
        <v/>
      </c>
      <c r="O411" s="27" t="str">
        <f aca="false">IF(OR($B411="",$C411="",$E411=""),"",SUMIFS($E$6:E411,$B$6:B411,B411,$C$6:C411,C411,$M$6:M411,M411))</f>
        <v/>
      </c>
      <c r="P411" s="27" t="str">
        <f aca="false">IF(OR($B411="",$C411="",$E411=""),"",SUMIFS($Q$6:Q410,$B$6:B410,B411,$C$6:C410,C411,$M$6:M410,M411))</f>
        <v/>
      </c>
      <c r="Q411" s="27" t="str">
        <f aca="false">IF(OR($B411="",$C411="",$E411=""),"",IFERROR(CHOOSE(MATCH(INDEX('Section Master'!$H$5:$H$29,MATCH($C411,'Section Master'!$A$5:$A$29,0)),{"Single+Aggregate","Aggregate","Per payment","Excess over","None"},0),IF(O411&gt;INDEX('Section Master'!$J$5:$J$29,MATCH($C411,'Section Master'!$A$5:$A$29,0)),O411-P411,IF(E411&gt;INDEX('Section Master'!$I$5:$I$29,MATCH($C411,'Section Master'!$A$5:$A$29,0)),E411,0)),IF(O411&gt;INDEX('Section Master'!$J$5:$J$29,MATCH($C411,'Section Master'!$A$5:$A$29,0)),O411-P411,0),IF(E411&gt;INDEX('Section Master'!$I$5:$I$29,MATCH($C411,'Section Master'!$A$5:$A$29,0)),E411,0),MAX(0,O411-INDEX('Section Master'!$J$5:$J$29,MATCH($C411,'Section Master'!$A$5:$A$29,0)))-P411,E411),0))</f>
        <v/>
      </c>
      <c r="R411" s="28" t="str">
        <f aca="false">IF(Q411="","",ROUND(Q411*L411,0))</f>
        <v/>
      </c>
      <c r="T411" s="29" t="str">
        <f aca="false">IF(A411="","",IF(MONTH(A411)=3,DATE(YEAR(A411),4,30),DATE(YEAR(A411),MONTH(A411)+1,7)))</f>
        <v/>
      </c>
      <c r="U411" s="26" t="str">
        <f aca="false">IF(OR(R411="",F411=""),"",IF(R411=0,0,IF(F411&gt;T411,(YEAR(F411)-YEAR(A411))*12+MONTH(F411)-MONTH(A411)+1,0)))</f>
        <v/>
      </c>
      <c r="V411" s="30" t="str">
        <f aca="false">IF(U411="","",ROUND(R411*Summary!$C$7*U411,0))</f>
        <v/>
      </c>
      <c r="W411" s="21" t="str">
        <f aca="false">IF(OR($B411="",$C411="",$E411=""),"",IF(R411=0,"No TDS yet",IF(F411="",IF(Summary!$C$6&gt;T411,"Overdue","Pending"),IF(F411&gt;T411,"Deposited late","Deposited"))))</f>
        <v/>
      </c>
      <c r="X411" s="31" t="str">
        <f aca="false">IF(B411="","",IF(OR(ISNA(MATCH($B411,Deductees!$A$5:$A$304,0)),ISNA(MATCH($C411,'Section Master'!$A$5:$A$29,0)),E411=""),1,0))</f>
        <v/>
      </c>
    </row>
    <row r="412" customFormat="false" ht="15" hidden="false" customHeight="true" outlineLevel="0" collapsed="false">
      <c r="A412" s="32"/>
      <c r="B412" s="17"/>
      <c r="C412" s="17"/>
      <c r="D412" s="17"/>
      <c r="E412" s="33"/>
      <c r="F412" s="32"/>
      <c r="G412" s="17"/>
      <c r="H412" s="24" t="str">
        <f aca="false">IF($B412="","",IFERROR(INDEX(Deductees!$B$5:$B$304,MATCH($B412,Deductees!$A$5:$A$304,0))&amp;"",""))</f>
        <v/>
      </c>
      <c r="I412" s="24" t="str">
        <f aca="false">IF($B412="","",IFERROR(INDEX(Deductees!$C$5:$C$304,MATCH($B412,Deductees!$A$5:$A$304,0)),"Not in master"))</f>
        <v/>
      </c>
      <c r="J412" s="24" t="str">
        <f aca="false">IF($B412="","",IFERROR(INDEX(Deductees!$D$5:$D$304,MATCH($B412,Deductees!$A$5:$A$304,0)),"-"))</f>
        <v/>
      </c>
      <c r="K412" s="24" t="str">
        <f aca="false">IF($C412="","",IFERROR(INDEX('Section Master'!$C$5:$C$29,MATCH($C412,'Section Master'!$A$5:$A$29,0))&amp;" / "&amp;INDEX('Section Master'!$D$5:$D$29,MATCH($C412,'Section Master'!$A$5:$A$29,0)),"Code not found"))</f>
        <v/>
      </c>
      <c r="L412" s="25" t="str">
        <f aca="false">IF(OR($B412="",$C412="",$E412=""),"",IFERROR(IF(I412&lt;&gt;"Valid",MAX(INDEX('Section Master'!$F$5:$F$29,MATCH($C412,'Section Master'!$A$5:$A$29,0)),INDEX('Section Master'!$G$5:$G$29,MATCH($C412,'Section Master'!$A$5:$A$29,0))),IF(J412="Individual/HUF",INDEX('Section Master'!$E$5:$E$29,MATCH($C412,'Section Master'!$A$5:$A$29,0)),INDEX('Section Master'!$F$5:$F$29,MATCH($C412,'Section Master'!$A$5:$A$29,0)))),0))</f>
        <v/>
      </c>
      <c r="M412" s="26" t="str">
        <f aca="false">IF(A412="","",IF(MONTH(A412)&gt;=4,YEAR(A412),YEAR(A412)-1))</f>
        <v/>
      </c>
      <c r="N412" s="21" t="str">
        <f aca="false">IF(A412="","","Q"&amp;CHOOSE(MONTH(A412),4,4,4,1,1,1,2,2,2,3,3,3))</f>
        <v/>
      </c>
      <c r="O412" s="27" t="str">
        <f aca="false">IF(OR($B412="",$C412="",$E412=""),"",SUMIFS($E$6:E412,$B$6:B412,B412,$C$6:C412,C412,$M$6:M412,M412))</f>
        <v/>
      </c>
      <c r="P412" s="27" t="str">
        <f aca="false">IF(OR($B412="",$C412="",$E412=""),"",SUMIFS($Q$6:Q411,$B$6:B411,B412,$C$6:C411,C412,$M$6:M411,M412))</f>
        <v/>
      </c>
      <c r="Q412" s="27" t="str">
        <f aca="false">IF(OR($B412="",$C412="",$E412=""),"",IFERROR(CHOOSE(MATCH(INDEX('Section Master'!$H$5:$H$29,MATCH($C412,'Section Master'!$A$5:$A$29,0)),{"Single+Aggregate","Aggregate","Per payment","Excess over","None"},0),IF(O412&gt;INDEX('Section Master'!$J$5:$J$29,MATCH($C412,'Section Master'!$A$5:$A$29,0)),O412-P412,IF(E412&gt;INDEX('Section Master'!$I$5:$I$29,MATCH($C412,'Section Master'!$A$5:$A$29,0)),E412,0)),IF(O412&gt;INDEX('Section Master'!$J$5:$J$29,MATCH($C412,'Section Master'!$A$5:$A$29,0)),O412-P412,0),IF(E412&gt;INDEX('Section Master'!$I$5:$I$29,MATCH($C412,'Section Master'!$A$5:$A$29,0)),E412,0),MAX(0,O412-INDEX('Section Master'!$J$5:$J$29,MATCH($C412,'Section Master'!$A$5:$A$29,0)))-P412,E412),0))</f>
        <v/>
      </c>
      <c r="R412" s="28" t="str">
        <f aca="false">IF(Q412="","",ROUND(Q412*L412,0))</f>
        <v/>
      </c>
      <c r="T412" s="29" t="str">
        <f aca="false">IF(A412="","",IF(MONTH(A412)=3,DATE(YEAR(A412),4,30),DATE(YEAR(A412),MONTH(A412)+1,7)))</f>
        <v/>
      </c>
      <c r="U412" s="26" t="str">
        <f aca="false">IF(OR(R412="",F412=""),"",IF(R412=0,0,IF(F412&gt;T412,(YEAR(F412)-YEAR(A412))*12+MONTH(F412)-MONTH(A412)+1,0)))</f>
        <v/>
      </c>
      <c r="V412" s="30" t="str">
        <f aca="false">IF(U412="","",ROUND(R412*Summary!$C$7*U412,0))</f>
        <v/>
      </c>
      <c r="W412" s="21" t="str">
        <f aca="false">IF(OR($B412="",$C412="",$E412=""),"",IF(R412=0,"No TDS yet",IF(F412="",IF(Summary!$C$6&gt;T412,"Overdue","Pending"),IF(F412&gt;T412,"Deposited late","Deposited"))))</f>
        <v/>
      </c>
      <c r="X412" s="31" t="str">
        <f aca="false">IF(B412="","",IF(OR(ISNA(MATCH($B412,Deductees!$A$5:$A$304,0)),ISNA(MATCH($C412,'Section Master'!$A$5:$A$29,0)),E412=""),1,0))</f>
        <v/>
      </c>
    </row>
    <row r="413" customFormat="false" ht="15" hidden="false" customHeight="true" outlineLevel="0" collapsed="false">
      <c r="A413" s="32"/>
      <c r="B413" s="17"/>
      <c r="C413" s="17"/>
      <c r="D413" s="17"/>
      <c r="E413" s="33"/>
      <c r="F413" s="32"/>
      <c r="G413" s="17"/>
      <c r="H413" s="24" t="str">
        <f aca="false">IF($B413="","",IFERROR(INDEX(Deductees!$B$5:$B$304,MATCH($B413,Deductees!$A$5:$A$304,0))&amp;"",""))</f>
        <v/>
      </c>
      <c r="I413" s="24" t="str">
        <f aca="false">IF($B413="","",IFERROR(INDEX(Deductees!$C$5:$C$304,MATCH($B413,Deductees!$A$5:$A$304,0)),"Not in master"))</f>
        <v/>
      </c>
      <c r="J413" s="24" t="str">
        <f aca="false">IF($B413="","",IFERROR(INDEX(Deductees!$D$5:$D$304,MATCH($B413,Deductees!$A$5:$A$304,0)),"-"))</f>
        <v/>
      </c>
      <c r="K413" s="24" t="str">
        <f aca="false">IF($C413="","",IFERROR(INDEX('Section Master'!$C$5:$C$29,MATCH($C413,'Section Master'!$A$5:$A$29,0))&amp;" / "&amp;INDEX('Section Master'!$D$5:$D$29,MATCH($C413,'Section Master'!$A$5:$A$29,0)),"Code not found"))</f>
        <v/>
      </c>
      <c r="L413" s="25" t="str">
        <f aca="false">IF(OR($B413="",$C413="",$E413=""),"",IFERROR(IF(I413&lt;&gt;"Valid",MAX(INDEX('Section Master'!$F$5:$F$29,MATCH($C413,'Section Master'!$A$5:$A$29,0)),INDEX('Section Master'!$G$5:$G$29,MATCH($C413,'Section Master'!$A$5:$A$29,0))),IF(J413="Individual/HUF",INDEX('Section Master'!$E$5:$E$29,MATCH($C413,'Section Master'!$A$5:$A$29,0)),INDEX('Section Master'!$F$5:$F$29,MATCH($C413,'Section Master'!$A$5:$A$29,0)))),0))</f>
        <v/>
      </c>
      <c r="M413" s="26" t="str">
        <f aca="false">IF(A413="","",IF(MONTH(A413)&gt;=4,YEAR(A413),YEAR(A413)-1))</f>
        <v/>
      </c>
      <c r="N413" s="21" t="str">
        <f aca="false">IF(A413="","","Q"&amp;CHOOSE(MONTH(A413),4,4,4,1,1,1,2,2,2,3,3,3))</f>
        <v/>
      </c>
      <c r="O413" s="27" t="str">
        <f aca="false">IF(OR($B413="",$C413="",$E413=""),"",SUMIFS($E$6:E413,$B$6:B413,B413,$C$6:C413,C413,$M$6:M413,M413))</f>
        <v/>
      </c>
      <c r="P413" s="27" t="str">
        <f aca="false">IF(OR($B413="",$C413="",$E413=""),"",SUMIFS($Q$6:Q412,$B$6:B412,B413,$C$6:C412,C413,$M$6:M412,M413))</f>
        <v/>
      </c>
      <c r="Q413" s="27" t="str">
        <f aca="false">IF(OR($B413="",$C413="",$E413=""),"",IFERROR(CHOOSE(MATCH(INDEX('Section Master'!$H$5:$H$29,MATCH($C413,'Section Master'!$A$5:$A$29,0)),{"Single+Aggregate","Aggregate","Per payment","Excess over","None"},0),IF(O413&gt;INDEX('Section Master'!$J$5:$J$29,MATCH($C413,'Section Master'!$A$5:$A$29,0)),O413-P413,IF(E413&gt;INDEX('Section Master'!$I$5:$I$29,MATCH($C413,'Section Master'!$A$5:$A$29,0)),E413,0)),IF(O413&gt;INDEX('Section Master'!$J$5:$J$29,MATCH($C413,'Section Master'!$A$5:$A$29,0)),O413-P413,0),IF(E413&gt;INDEX('Section Master'!$I$5:$I$29,MATCH($C413,'Section Master'!$A$5:$A$29,0)),E413,0),MAX(0,O413-INDEX('Section Master'!$J$5:$J$29,MATCH($C413,'Section Master'!$A$5:$A$29,0)))-P413,E413),0))</f>
        <v/>
      </c>
      <c r="R413" s="28" t="str">
        <f aca="false">IF(Q413="","",ROUND(Q413*L413,0))</f>
        <v/>
      </c>
      <c r="T413" s="29" t="str">
        <f aca="false">IF(A413="","",IF(MONTH(A413)=3,DATE(YEAR(A413),4,30),DATE(YEAR(A413),MONTH(A413)+1,7)))</f>
        <v/>
      </c>
      <c r="U413" s="26" t="str">
        <f aca="false">IF(OR(R413="",F413=""),"",IF(R413=0,0,IF(F413&gt;T413,(YEAR(F413)-YEAR(A413))*12+MONTH(F413)-MONTH(A413)+1,0)))</f>
        <v/>
      </c>
      <c r="V413" s="30" t="str">
        <f aca="false">IF(U413="","",ROUND(R413*Summary!$C$7*U413,0))</f>
        <v/>
      </c>
      <c r="W413" s="21" t="str">
        <f aca="false">IF(OR($B413="",$C413="",$E413=""),"",IF(R413=0,"No TDS yet",IF(F413="",IF(Summary!$C$6&gt;T413,"Overdue","Pending"),IF(F413&gt;T413,"Deposited late","Deposited"))))</f>
        <v/>
      </c>
      <c r="X413" s="31" t="str">
        <f aca="false">IF(B413="","",IF(OR(ISNA(MATCH($B413,Deductees!$A$5:$A$304,0)),ISNA(MATCH($C413,'Section Master'!$A$5:$A$29,0)),E413=""),1,0))</f>
        <v/>
      </c>
    </row>
    <row r="414" customFormat="false" ht="15" hidden="false" customHeight="true" outlineLevel="0" collapsed="false">
      <c r="A414" s="32"/>
      <c r="B414" s="17"/>
      <c r="C414" s="17"/>
      <c r="D414" s="17"/>
      <c r="E414" s="33"/>
      <c r="F414" s="32"/>
      <c r="G414" s="17"/>
      <c r="H414" s="24" t="str">
        <f aca="false">IF($B414="","",IFERROR(INDEX(Deductees!$B$5:$B$304,MATCH($B414,Deductees!$A$5:$A$304,0))&amp;"",""))</f>
        <v/>
      </c>
      <c r="I414" s="24" t="str">
        <f aca="false">IF($B414="","",IFERROR(INDEX(Deductees!$C$5:$C$304,MATCH($B414,Deductees!$A$5:$A$304,0)),"Not in master"))</f>
        <v/>
      </c>
      <c r="J414" s="24" t="str">
        <f aca="false">IF($B414="","",IFERROR(INDEX(Deductees!$D$5:$D$304,MATCH($B414,Deductees!$A$5:$A$304,0)),"-"))</f>
        <v/>
      </c>
      <c r="K414" s="24" t="str">
        <f aca="false">IF($C414="","",IFERROR(INDEX('Section Master'!$C$5:$C$29,MATCH($C414,'Section Master'!$A$5:$A$29,0))&amp;" / "&amp;INDEX('Section Master'!$D$5:$D$29,MATCH($C414,'Section Master'!$A$5:$A$29,0)),"Code not found"))</f>
        <v/>
      </c>
      <c r="L414" s="25" t="str">
        <f aca="false">IF(OR($B414="",$C414="",$E414=""),"",IFERROR(IF(I414&lt;&gt;"Valid",MAX(INDEX('Section Master'!$F$5:$F$29,MATCH($C414,'Section Master'!$A$5:$A$29,0)),INDEX('Section Master'!$G$5:$G$29,MATCH($C414,'Section Master'!$A$5:$A$29,0))),IF(J414="Individual/HUF",INDEX('Section Master'!$E$5:$E$29,MATCH($C414,'Section Master'!$A$5:$A$29,0)),INDEX('Section Master'!$F$5:$F$29,MATCH($C414,'Section Master'!$A$5:$A$29,0)))),0))</f>
        <v/>
      </c>
      <c r="M414" s="26" t="str">
        <f aca="false">IF(A414="","",IF(MONTH(A414)&gt;=4,YEAR(A414),YEAR(A414)-1))</f>
        <v/>
      </c>
      <c r="N414" s="21" t="str">
        <f aca="false">IF(A414="","","Q"&amp;CHOOSE(MONTH(A414),4,4,4,1,1,1,2,2,2,3,3,3))</f>
        <v/>
      </c>
      <c r="O414" s="27" t="str">
        <f aca="false">IF(OR($B414="",$C414="",$E414=""),"",SUMIFS($E$6:E414,$B$6:B414,B414,$C$6:C414,C414,$M$6:M414,M414))</f>
        <v/>
      </c>
      <c r="P414" s="27" t="str">
        <f aca="false">IF(OR($B414="",$C414="",$E414=""),"",SUMIFS($Q$6:Q413,$B$6:B413,B414,$C$6:C413,C414,$M$6:M413,M414))</f>
        <v/>
      </c>
      <c r="Q414" s="27" t="str">
        <f aca="false">IF(OR($B414="",$C414="",$E414=""),"",IFERROR(CHOOSE(MATCH(INDEX('Section Master'!$H$5:$H$29,MATCH($C414,'Section Master'!$A$5:$A$29,0)),{"Single+Aggregate","Aggregate","Per payment","Excess over","None"},0),IF(O414&gt;INDEX('Section Master'!$J$5:$J$29,MATCH($C414,'Section Master'!$A$5:$A$29,0)),O414-P414,IF(E414&gt;INDEX('Section Master'!$I$5:$I$29,MATCH($C414,'Section Master'!$A$5:$A$29,0)),E414,0)),IF(O414&gt;INDEX('Section Master'!$J$5:$J$29,MATCH($C414,'Section Master'!$A$5:$A$29,0)),O414-P414,0),IF(E414&gt;INDEX('Section Master'!$I$5:$I$29,MATCH($C414,'Section Master'!$A$5:$A$29,0)),E414,0),MAX(0,O414-INDEX('Section Master'!$J$5:$J$29,MATCH($C414,'Section Master'!$A$5:$A$29,0)))-P414,E414),0))</f>
        <v/>
      </c>
      <c r="R414" s="28" t="str">
        <f aca="false">IF(Q414="","",ROUND(Q414*L414,0))</f>
        <v/>
      </c>
      <c r="T414" s="29" t="str">
        <f aca="false">IF(A414="","",IF(MONTH(A414)=3,DATE(YEAR(A414),4,30),DATE(YEAR(A414),MONTH(A414)+1,7)))</f>
        <v/>
      </c>
      <c r="U414" s="26" t="str">
        <f aca="false">IF(OR(R414="",F414=""),"",IF(R414=0,0,IF(F414&gt;T414,(YEAR(F414)-YEAR(A414))*12+MONTH(F414)-MONTH(A414)+1,0)))</f>
        <v/>
      </c>
      <c r="V414" s="30" t="str">
        <f aca="false">IF(U414="","",ROUND(R414*Summary!$C$7*U414,0))</f>
        <v/>
      </c>
      <c r="W414" s="21" t="str">
        <f aca="false">IF(OR($B414="",$C414="",$E414=""),"",IF(R414=0,"No TDS yet",IF(F414="",IF(Summary!$C$6&gt;T414,"Overdue","Pending"),IF(F414&gt;T414,"Deposited late","Deposited"))))</f>
        <v/>
      </c>
      <c r="X414" s="31" t="str">
        <f aca="false">IF(B414="","",IF(OR(ISNA(MATCH($B414,Deductees!$A$5:$A$304,0)),ISNA(MATCH($C414,'Section Master'!$A$5:$A$29,0)),E414=""),1,0))</f>
        <v/>
      </c>
    </row>
    <row r="415" customFormat="false" ht="15" hidden="false" customHeight="true" outlineLevel="0" collapsed="false">
      <c r="A415" s="32"/>
      <c r="B415" s="17"/>
      <c r="C415" s="17"/>
      <c r="D415" s="17"/>
      <c r="E415" s="33"/>
      <c r="F415" s="32"/>
      <c r="G415" s="17"/>
      <c r="H415" s="24" t="str">
        <f aca="false">IF($B415="","",IFERROR(INDEX(Deductees!$B$5:$B$304,MATCH($B415,Deductees!$A$5:$A$304,0))&amp;"",""))</f>
        <v/>
      </c>
      <c r="I415" s="24" t="str">
        <f aca="false">IF($B415="","",IFERROR(INDEX(Deductees!$C$5:$C$304,MATCH($B415,Deductees!$A$5:$A$304,0)),"Not in master"))</f>
        <v/>
      </c>
      <c r="J415" s="24" t="str">
        <f aca="false">IF($B415="","",IFERROR(INDEX(Deductees!$D$5:$D$304,MATCH($B415,Deductees!$A$5:$A$304,0)),"-"))</f>
        <v/>
      </c>
      <c r="K415" s="24" t="str">
        <f aca="false">IF($C415="","",IFERROR(INDEX('Section Master'!$C$5:$C$29,MATCH($C415,'Section Master'!$A$5:$A$29,0))&amp;" / "&amp;INDEX('Section Master'!$D$5:$D$29,MATCH($C415,'Section Master'!$A$5:$A$29,0)),"Code not found"))</f>
        <v/>
      </c>
      <c r="L415" s="25" t="str">
        <f aca="false">IF(OR($B415="",$C415="",$E415=""),"",IFERROR(IF(I415&lt;&gt;"Valid",MAX(INDEX('Section Master'!$F$5:$F$29,MATCH($C415,'Section Master'!$A$5:$A$29,0)),INDEX('Section Master'!$G$5:$G$29,MATCH($C415,'Section Master'!$A$5:$A$29,0))),IF(J415="Individual/HUF",INDEX('Section Master'!$E$5:$E$29,MATCH($C415,'Section Master'!$A$5:$A$29,0)),INDEX('Section Master'!$F$5:$F$29,MATCH($C415,'Section Master'!$A$5:$A$29,0)))),0))</f>
        <v/>
      </c>
      <c r="M415" s="26" t="str">
        <f aca="false">IF(A415="","",IF(MONTH(A415)&gt;=4,YEAR(A415),YEAR(A415)-1))</f>
        <v/>
      </c>
      <c r="N415" s="21" t="str">
        <f aca="false">IF(A415="","","Q"&amp;CHOOSE(MONTH(A415),4,4,4,1,1,1,2,2,2,3,3,3))</f>
        <v/>
      </c>
      <c r="O415" s="27" t="str">
        <f aca="false">IF(OR($B415="",$C415="",$E415=""),"",SUMIFS($E$6:E415,$B$6:B415,B415,$C$6:C415,C415,$M$6:M415,M415))</f>
        <v/>
      </c>
      <c r="P415" s="27" t="str">
        <f aca="false">IF(OR($B415="",$C415="",$E415=""),"",SUMIFS($Q$6:Q414,$B$6:B414,B415,$C$6:C414,C415,$M$6:M414,M415))</f>
        <v/>
      </c>
      <c r="Q415" s="27" t="str">
        <f aca="false">IF(OR($B415="",$C415="",$E415=""),"",IFERROR(CHOOSE(MATCH(INDEX('Section Master'!$H$5:$H$29,MATCH($C415,'Section Master'!$A$5:$A$29,0)),{"Single+Aggregate","Aggregate","Per payment","Excess over","None"},0),IF(O415&gt;INDEX('Section Master'!$J$5:$J$29,MATCH($C415,'Section Master'!$A$5:$A$29,0)),O415-P415,IF(E415&gt;INDEX('Section Master'!$I$5:$I$29,MATCH($C415,'Section Master'!$A$5:$A$29,0)),E415,0)),IF(O415&gt;INDEX('Section Master'!$J$5:$J$29,MATCH($C415,'Section Master'!$A$5:$A$29,0)),O415-P415,0),IF(E415&gt;INDEX('Section Master'!$I$5:$I$29,MATCH($C415,'Section Master'!$A$5:$A$29,0)),E415,0),MAX(0,O415-INDEX('Section Master'!$J$5:$J$29,MATCH($C415,'Section Master'!$A$5:$A$29,0)))-P415,E415),0))</f>
        <v/>
      </c>
      <c r="R415" s="28" t="str">
        <f aca="false">IF(Q415="","",ROUND(Q415*L415,0))</f>
        <v/>
      </c>
      <c r="T415" s="29" t="str">
        <f aca="false">IF(A415="","",IF(MONTH(A415)=3,DATE(YEAR(A415),4,30),DATE(YEAR(A415),MONTH(A415)+1,7)))</f>
        <v/>
      </c>
      <c r="U415" s="26" t="str">
        <f aca="false">IF(OR(R415="",F415=""),"",IF(R415=0,0,IF(F415&gt;T415,(YEAR(F415)-YEAR(A415))*12+MONTH(F415)-MONTH(A415)+1,0)))</f>
        <v/>
      </c>
      <c r="V415" s="30" t="str">
        <f aca="false">IF(U415="","",ROUND(R415*Summary!$C$7*U415,0))</f>
        <v/>
      </c>
      <c r="W415" s="21" t="str">
        <f aca="false">IF(OR($B415="",$C415="",$E415=""),"",IF(R415=0,"No TDS yet",IF(F415="",IF(Summary!$C$6&gt;T415,"Overdue","Pending"),IF(F415&gt;T415,"Deposited late","Deposited"))))</f>
        <v/>
      </c>
      <c r="X415" s="31" t="str">
        <f aca="false">IF(B415="","",IF(OR(ISNA(MATCH($B415,Deductees!$A$5:$A$304,0)),ISNA(MATCH($C415,'Section Master'!$A$5:$A$29,0)),E415=""),1,0))</f>
        <v/>
      </c>
    </row>
    <row r="416" customFormat="false" ht="15" hidden="false" customHeight="true" outlineLevel="0" collapsed="false">
      <c r="A416" s="32"/>
      <c r="B416" s="17"/>
      <c r="C416" s="17"/>
      <c r="D416" s="17"/>
      <c r="E416" s="33"/>
      <c r="F416" s="32"/>
      <c r="G416" s="17"/>
      <c r="H416" s="24" t="str">
        <f aca="false">IF($B416="","",IFERROR(INDEX(Deductees!$B$5:$B$304,MATCH($B416,Deductees!$A$5:$A$304,0))&amp;"",""))</f>
        <v/>
      </c>
      <c r="I416" s="24" t="str">
        <f aca="false">IF($B416="","",IFERROR(INDEX(Deductees!$C$5:$C$304,MATCH($B416,Deductees!$A$5:$A$304,0)),"Not in master"))</f>
        <v/>
      </c>
      <c r="J416" s="24" t="str">
        <f aca="false">IF($B416="","",IFERROR(INDEX(Deductees!$D$5:$D$304,MATCH($B416,Deductees!$A$5:$A$304,0)),"-"))</f>
        <v/>
      </c>
      <c r="K416" s="24" t="str">
        <f aca="false">IF($C416="","",IFERROR(INDEX('Section Master'!$C$5:$C$29,MATCH($C416,'Section Master'!$A$5:$A$29,0))&amp;" / "&amp;INDEX('Section Master'!$D$5:$D$29,MATCH($C416,'Section Master'!$A$5:$A$29,0)),"Code not found"))</f>
        <v/>
      </c>
      <c r="L416" s="25" t="str">
        <f aca="false">IF(OR($B416="",$C416="",$E416=""),"",IFERROR(IF(I416&lt;&gt;"Valid",MAX(INDEX('Section Master'!$F$5:$F$29,MATCH($C416,'Section Master'!$A$5:$A$29,0)),INDEX('Section Master'!$G$5:$G$29,MATCH($C416,'Section Master'!$A$5:$A$29,0))),IF(J416="Individual/HUF",INDEX('Section Master'!$E$5:$E$29,MATCH($C416,'Section Master'!$A$5:$A$29,0)),INDEX('Section Master'!$F$5:$F$29,MATCH($C416,'Section Master'!$A$5:$A$29,0)))),0))</f>
        <v/>
      </c>
      <c r="M416" s="26" t="str">
        <f aca="false">IF(A416="","",IF(MONTH(A416)&gt;=4,YEAR(A416),YEAR(A416)-1))</f>
        <v/>
      </c>
      <c r="N416" s="21" t="str">
        <f aca="false">IF(A416="","","Q"&amp;CHOOSE(MONTH(A416),4,4,4,1,1,1,2,2,2,3,3,3))</f>
        <v/>
      </c>
      <c r="O416" s="27" t="str">
        <f aca="false">IF(OR($B416="",$C416="",$E416=""),"",SUMIFS($E$6:E416,$B$6:B416,B416,$C$6:C416,C416,$M$6:M416,M416))</f>
        <v/>
      </c>
      <c r="P416" s="27" t="str">
        <f aca="false">IF(OR($B416="",$C416="",$E416=""),"",SUMIFS($Q$6:Q415,$B$6:B415,B416,$C$6:C415,C416,$M$6:M415,M416))</f>
        <v/>
      </c>
      <c r="Q416" s="27" t="str">
        <f aca="false">IF(OR($B416="",$C416="",$E416=""),"",IFERROR(CHOOSE(MATCH(INDEX('Section Master'!$H$5:$H$29,MATCH($C416,'Section Master'!$A$5:$A$29,0)),{"Single+Aggregate","Aggregate","Per payment","Excess over","None"},0),IF(O416&gt;INDEX('Section Master'!$J$5:$J$29,MATCH($C416,'Section Master'!$A$5:$A$29,0)),O416-P416,IF(E416&gt;INDEX('Section Master'!$I$5:$I$29,MATCH($C416,'Section Master'!$A$5:$A$29,0)),E416,0)),IF(O416&gt;INDEX('Section Master'!$J$5:$J$29,MATCH($C416,'Section Master'!$A$5:$A$29,0)),O416-P416,0),IF(E416&gt;INDEX('Section Master'!$I$5:$I$29,MATCH($C416,'Section Master'!$A$5:$A$29,0)),E416,0),MAX(0,O416-INDEX('Section Master'!$J$5:$J$29,MATCH($C416,'Section Master'!$A$5:$A$29,0)))-P416,E416),0))</f>
        <v/>
      </c>
      <c r="R416" s="28" t="str">
        <f aca="false">IF(Q416="","",ROUND(Q416*L416,0))</f>
        <v/>
      </c>
      <c r="T416" s="29" t="str">
        <f aca="false">IF(A416="","",IF(MONTH(A416)=3,DATE(YEAR(A416),4,30),DATE(YEAR(A416),MONTH(A416)+1,7)))</f>
        <v/>
      </c>
      <c r="U416" s="26" t="str">
        <f aca="false">IF(OR(R416="",F416=""),"",IF(R416=0,0,IF(F416&gt;T416,(YEAR(F416)-YEAR(A416))*12+MONTH(F416)-MONTH(A416)+1,0)))</f>
        <v/>
      </c>
      <c r="V416" s="30" t="str">
        <f aca="false">IF(U416="","",ROUND(R416*Summary!$C$7*U416,0))</f>
        <v/>
      </c>
      <c r="W416" s="21" t="str">
        <f aca="false">IF(OR($B416="",$C416="",$E416=""),"",IF(R416=0,"No TDS yet",IF(F416="",IF(Summary!$C$6&gt;T416,"Overdue","Pending"),IF(F416&gt;T416,"Deposited late","Deposited"))))</f>
        <v/>
      </c>
      <c r="X416" s="31" t="str">
        <f aca="false">IF(B416="","",IF(OR(ISNA(MATCH($B416,Deductees!$A$5:$A$304,0)),ISNA(MATCH($C416,'Section Master'!$A$5:$A$29,0)),E416=""),1,0))</f>
        <v/>
      </c>
    </row>
    <row r="417" customFormat="false" ht="15" hidden="false" customHeight="true" outlineLevel="0" collapsed="false">
      <c r="A417" s="32"/>
      <c r="B417" s="17"/>
      <c r="C417" s="17"/>
      <c r="D417" s="17"/>
      <c r="E417" s="33"/>
      <c r="F417" s="32"/>
      <c r="G417" s="17"/>
      <c r="H417" s="24" t="str">
        <f aca="false">IF($B417="","",IFERROR(INDEX(Deductees!$B$5:$B$304,MATCH($B417,Deductees!$A$5:$A$304,0))&amp;"",""))</f>
        <v/>
      </c>
      <c r="I417" s="24" t="str">
        <f aca="false">IF($B417="","",IFERROR(INDEX(Deductees!$C$5:$C$304,MATCH($B417,Deductees!$A$5:$A$304,0)),"Not in master"))</f>
        <v/>
      </c>
      <c r="J417" s="24" t="str">
        <f aca="false">IF($B417="","",IFERROR(INDEX(Deductees!$D$5:$D$304,MATCH($B417,Deductees!$A$5:$A$304,0)),"-"))</f>
        <v/>
      </c>
      <c r="K417" s="24" t="str">
        <f aca="false">IF($C417="","",IFERROR(INDEX('Section Master'!$C$5:$C$29,MATCH($C417,'Section Master'!$A$5:$A$29,0))&amp;" / "&amp;INDEX('Section Master'!$D$5:$D$29,MATCH($C417,'Section Master'!$A$5:$A$29,0)),"Code not found"))</f>
        <v/>
      </c>
      <c r="L417" s="25" t="str">
        <f aca="false">IF(OR($B417="",$C417="",$E417=""),"",IFERROR(IF(I417&lt;&gt;"Valid",MAX(INDEX('Section Master'!$F$5:$F$29,MATCH($C417,'Section Master'!$A$5:$A$29,0)),INDEX('Section Master'!$G$5:$G$29,MATCH($C417,'Section Master'!$A$5:$A$29,0))),IF(J417="Individual/HUF",INDEX('Section Master'!$E$5:$E$29,MATCH($C417,'Section Master'!$A$5:$A$29,0)),INDEX('Section Master'!$F$5:$F$29,MATCH($C417,'Section Master'!$A$5:$A$29,0)))),0))</f>
        <v/>
      </c>
      <c r="M417" s="26" t="str">
        <f aca="false">IF(A417="","",IF(MONTH(A417)&gt;=4,YEAR(A417),YEAR(A417)-1))</f>
        <v/>
      </c>
      <c r="N417" s="21" t="str">
        <f aca="false">IF(A417="","","Q"&amp;CHOOSE(MONTH(A417),4,4,4,1,1,1,2,2,2,3,3,3))</f>
        <v/>
      </c>
      <c r="O417" s="27" t="str">
        <f aca="false">IF(OR($B417="",$C417="",$E417=""),"",SUMIFS($E$6:E417,$B$6:B417,B417,$C$6:C417,C417,$M$6:M417,M417))</f>
        <v/>
      </c>
      <c r="P417" s="27" t="str">
        <f aca="false">IF(OR($B417="",$C417="",$E417=""),"",SUMIFS($Q$6:Q416,$B$6:B416,B417,$C$6:C416,C417,$M$6:M416,M417))</f>
        <v/>
      </c>
      <c r="Q417" s="27" t="str">
        <f aca="false">IF(OR($B417="",$C417="",$E417=""),"",IFERROR(CHOOSE(MATCH(INDEX('Section Master'!$H$5:$H$29,MATCH($C417,'Section Master'!$A$5:$A$29,0)),{"Single+Aggregate","Aggregate","Per payment","Excess over","None"},0),IF(O417&gt;INDEX('Section Master'!$J$5:$J$29,MATCH($C417,'Section Master'!$A$5:$A$29,0)),O417-P417,IF(E417&gt;INDEX('Section Master'!$I$5:$I$29,MATCH($C417,'Section Master'!$A$5:$A$29,0)),E417,0)),IF(O417&gt;INDEX('Section Master'!$J$5:$J$29,MATCH($C417,'Section Master'!$A$5:$A$29,0)),O417-P417,0),IF(E417&gt;INDEX('Section Master'!$I$5:$I$29,MATCH($C417,'Section Master'!$A$5:$A$29,0)),E417,0),MAX(0,O417-INDEX('Section Master'!$J$5:$J$29,MATCH($C417,'Section Master'!$A$5:$A$29,0)))-P417,E417),0))</f>
        <v/>
      </c>
      <c r="R417" s="28" t="str">
        <f aca="false">IF(Q417="","",ROUND(Q417*L417,0))</f>
        <v/>
      </c>
      <c r="T417" s="29" t="str">
        <f aca="false">IF(A417="","",IF(MONTH(A417)=3,DATE(YEAR(A417),4,30),DATE(YEAR(A417),MONTH(A417)+1,7)))</f>
        <v/>
      </c>
      <c r="U417" s="26" t="str">
        <f aca="false">IF(OR(R417="",F417=""),"",IF(R417=0,0,IF(F417&gt;T417,(YEAR(F417)-YEAR(A417))*12+MONTH(F417)-MONTH(A417)+1,0)))</f>
        <v/>
      </c>
      <c r="V417" s="30" t="str">
        <f aca="false">IF(U417="","",ROUND(R417*Summary!$C$7*U417,0))</f>
        <v/>
      </c>
      <c r="W417" s="21" t="str">
        <f aca="false">IF(OR($B417="",$C417="",$E417=""),"",IF(R417=0,"No TDS yet",IF(F417="",IF(Summary!$C$6&gt;T417,"Overdue","Pending"),IF(F417&gt;T417,"Deposited late","Deposited"))))</f>
        <v/>
      </c>
      <c r="X417" s="31" t="str">
        <f aca="false">IF(B417="","",IF(OR(ISNA(MATCH($B417,Deductees!$A$5:$A$304,0)),ISNA(MATCH($C417,'Section Master'!$A$5:$A$29,0)),E417=""),1,0))</f>
        <v/>
      </c>
    </row>
    <row r="418" customFormat="false" ht="15" hidden="false" customHeight="true" outlineLevel="0" collapsed="false">
      <c r="A418" s="32"/>
      <c r="B418" s="17"/>
      <c r="C418" s="17"/>
      <c r="D418" s="17"/>
      <c r="E418" s="33"/>
      <c r="F418" s="32"/>
      <c r="G418" s="17"/>
      <c r="H418" s="24" t="str">
        <f aca="false">IF($B418="","",IFERROR(INDEX(Deductees!$B$5:$B$304,MATCH($B418,Deductees!$A$5:$A$304,0))&amp;"",""))</f>
        <v/>
      </c>
      <c r="I418" s="24" t="str">
        <f aca="false">IF($B418="","",IFERROR(INDEX(Deductees!$C$5:$C$304,MATCH($B418,Deductees!$A$5:$A$304,0)),"Not in master"))</f>
        <v/>
      </c>
      <c r="J418" s="24" t="str">
        <f aca="false">IF($B418="","",IFERROR(INDEX(Deductees!$D$5:$D$304,MATCH($B418,Deductees!$A$5:$A$304,0)),"-"))</f>
        <v/>
      </c>
      <c r="K418" s="24" t="str">
        <f aca="false">IF($C418="","",IFERROR(INDEX('Section Master'!$C$5:$C$29,MATCH($C418,'Section Master'!$A$5:$A$29,0))&amp;" / "&amp;INDEX('Section Master'!$D$5:$D$29,MATCH($C418,'Section Master'!$A$5:$A$29,0)),"Code not found"))</f>
        <v/>
      </c>
      <c r="L418" s="25" t="str">
        <f aca="false">IF(OR($B418="",$C418="",$E418=""),"",IFERROR(IF(I418&lt;&gt;"Valid",MAX(INDEX('Section Master'!$F$5:$F$29,MATCH($C418,'Section Master'!$A$5:$A$29,0)),INDEX('Section Master'!$G$5:$G$29,MATCH($C418,'Section Master'!$A$5:$A$29,0))),IF(J418="Individual/HUF",INDEX('Section Master'!$E$5:$E$29,MATCH($C418,'Section Master'!$A$5:$A$29,0)),INDEX('Section Master'!$F$5:$F$29,MATCH($C418,'Section Master'!$A$5:$A$29,0)))),0))</f>
        <v/>
      </c>
      <c r="M418" s="26" t="str">
        <f aca="false">IF(A418="","",IF(MONTH(A418)&gt;=4,YEAR(A418),YEAR(A418)-1))</f>
        <v/>
      </c>
      <c r="N418" s="21" t="str">
        <f aca="false">IF(A418="","","Q"&amp;CHOOSE(MONTH(A418),4,4,4,1,1,1,2,2,2,3,3,3))</f>
        <v/>
      </c>
      <c r="O418" s="27" t="str">
        <f aca="false">IF(OR($B418="",$C418="",$E418=""),"",SUMIFS($E$6:E418,$B$6:B418,B418,$C$6:C418,C418,$M$6:M418,M418))</f>
        <v/>
      </c>
      <c r="P418" s="27" t="str">
        <f aca="false">IF(OR($B418="",$C418="",$E418=""),"",SUMIFS($Q$6:Q417,$B$6:B417,B418,$C$6:C417,C418,$M$6:M417,M418))</f>
        <v/>
      </c>
      <c r="Q418" s="27" t="str">
        <f aca="false">IF(OR($B418="",$C418="",$E418=""),"",IFERROR(CHOOSE(MATCH(INDEX('Section Master'!$H$5:$H$29,MATCH($C418,'Section Master'!$A$5:$A$29,0)),{"Single+Aggregate","Aggregate","Per payment","Excess over","None"},0),IF(O418&gt;INDEX('Section Master'!$J$5:$J$29,MATCH($C418,'Section Master'!$A$5:$A$29,0)),O418-P418,IF(E418&gt;INDEX('Section Master'!$I$5:$I$29,MATCH($C418,'Section Master'!$A$5:$A$29,0)),E418,0)),IF(O418&gt;INDEX('Section Master'!$J$5:$J$29,MATCH($C418,'Section Master'!$A$5:$A$29,0)),O418-P418,0),IF(E418&gt;INDEX('Section Master'!$I$5:$I$29,MATCH($C418,'Section Master'!$A$5:$A$29,0)),E418,0),MAX(0,O418-INDEX('Section Master'!$J$5:$J$29,MATCH($C418,'Section Master'!$A$5:$A$29,0)))-P418,E418),0))</f>
        <v/>
      </c>
      <c r="R418" s="28" t="str">
        <f aca="false">IF(Q418="","",ROUND(Q418*L418,0))</f>
        <v/>
      </c>
      <c r="T418" s="29" t="str">
        <f aca="false">IF(A418="","",IF(MONTH(A418)=3,DATE(YEAR(A418),4,30),DATE(YEAR(A418),MONTH(A418)+1,7)))</f>
        <v/>
      </c>
      <c r="U418" s="26" t="str">
        <f aca="false">IF(OR(R418="",F418=""),"",IF(R418=0,0,IF(F418&gt;T418,(YEAR(F418)-YEAR(A418))*12+MONTH(F418)-MONTH(A418)+1,0)))</f>
        <v/>
      </c>
      <c r="V418" s="30" t="str">
        <f aca="false">IF(U418="","",ROUND(R418*Summary!$C$7*U418,0))</f>
        <v/>
      </c>
      <c r="W418" s="21" t="str">
        <f aca="false">IF(OR($B418="",$C418="",$E418=""),"",IF(R418=0,"No TDS yet",IF(F418="",IF(Summary!$C$6&gt;T418,"Overdue","Pending"),IF(F418&gt;T418,"Deposited late","Deposited"))))</f>
        <v/>
      </c>
      <c r="X418" s="31" t="str">
        <f aca="false">IF(B418="","",IF(OR(ISNA(MATCH($B418,Deductees!$A$5:$A$304,0)),ISNA(MATCH($C418,'Section Master'!$A$5:$A$29,0)),E418=""),1,0))</f>
        <v/>
      </c>
    </row>
    <row r="419" customFormat="false" ht="15" hidden="false" customHeight="true" outlineLevel="0" collapsed="false">
      <c r="A419" s="32"/>
      <c r="B419" s="17"/>
      <c r="C419" s="17"/>
      <c r="D419" s="17"/>
      <c r="E419" s="33"/>
      <c r="F419" s="32"/>
      <c r="G419" s="17"/>
      <c r="H419" s="24" t="str">
        <f aca="false">IF($B419="","",IFERROR(INDEX(Deductees!$B$5:$B$304,MATCH($B419,Deductees!$A$5:$A$304,0))&amp;"",""))</f>
        <v/>
      </c>
      <c r="I419" s="24" t="str">
        <f aca="false">IF($B419="","",IFERROR(INDEX(Deductees!$C$5:$C$304,MATCH($B419,Deductees!$A$5:$A$304,0)),"Not in master"))</f>
        <v/>
      </c>
      <c r="J419" s="24" t="str">
        <f aca="false">IF($B419="","",IFERROR(INDEX(Deductees!$D$5:$D$304,MATCH($B419,Deductees!$A$5:$A$304,0)),"-"))</f>
        <v/>
      </c>
      <c r="K419" s="24" t="str">
        <f aca="false">IF($C419="","",IFERROR(INDEX('Section Master'!$C$5:$C$29,MATCH($C419,'Section Master'!$A$5:$A$29,0))&amp;" / "&amp;INDEX('Section Master'!$D$5:$D$29,MATCH($C419,'Section Master'!$A$5:$A$29,0)),"Code not found"))</f>
        <v/>
      </c>
      <c r="L419" s="25" t="str">
        <f aca="false">IF(OR($B419="",$C419="",$E419=""),"",IFERROR(IF(I419&lt;&gt;"Valid",MAX(INDEX('Section Master'!$F$5:$F$29,MATCH($C419,'Section Master'!$A$5:$A$29,0)),INDEX('Section Master'!$G$5:$G$29,MATCH($C419,'Section Master'!$A$5:$A$29,0))),IF(J419="Individual/HUF",INDEX('Section Master'!$E$5:$E$29,MATCH($C419,'Section Master'!$A$5:$A$29,0)),INDEX('Section Master'!$F$5:$F$29,MATCH($C419,'Section Master'!$A$5:$A$29,0)))),0))</f>
        <v/>
      </c>
      <c r="M419" s="26" t="str">
        <f aca="false">IF(A419="","",IF(MONTH(A419)&gt;=4,YEAR(A419),YEAR(A419)-1))</f>
        <v/>
      </c>
      <c r="N419" s="21" t="str">
        <f aca="false">IF(A419="","","Q"&amp;CHOOSE(MONTH(A419),4,4,4,1,1,1,2,2,2,3,3,3))</f>
        <v/>
      </c>
      <c r="O419" s="27" t="str">
        <f aca="false">IF(OR($B419="",$C419="",$E419=""),"",SUMIFS($E$6:E419,$B$6:B419,B419,$C$6:C419,C419,$M$6:M419,M419))</f>
        <v/>
      </c>
      <c r="P419" s="27" t="str">
        <f aca="false">IF(OR($B419="",$C419="",$E419=""),"",SUMIFS($Q$6:Q418,$B$6:B418,B419,$C$6:C418,C419,$M$6:M418,M419))</f>
        <v/>
      </c>
      <c r="Q419" s="27" t="str">
        <f aca="false">IF(OR($B419="",$C419="",$E419=""),"",IFERROR(CHOOSE(MATCH(INDEX('Section Master'!$H$5:$H$29,MATCH($C419,'Section Master'!$A$5:$A$29,0)),{"Single+Aggregate","Aggregate","Per payment","Excess over","None"},0),IF(O419&gt;INDEX('Section Master'!$J$5:$J$29,MATCH($C419,'Section Master'!$A$5:$A$29,0)),O419-P419,IF(E419&gt;INDEX('Section Master'!$I$5:$I$29,MATCH($C419,'Section Master'!$A$5:$A$29,0)),E419,0)),IF(O419&gt;INDEX('Section Master'!$J$5:$J$29,MATCH($C419,'Section Master'!$A$5:$A$29,0)),O419-P419,0),IF(E419&gt;INDEX('Section Master'!$I$5:$I$29,MATCH($C419,'Section Master'!$A$5:$A$29,0)),E419,0),MAX(0,O419-INDEX('Section Master'!$J$5:$J$29,MATCH($C419,'Section Master'!$A$5:$A$29,0)))-P419,E419),0))</f>
        <v/>
      </c>
      <c r="R419" s="28" t="str">
        <f aca="false">IF(Q419="","",ROUND(Q419*L419,0))</f>
        <v/>
      </c>
      <c r="T419" s="29" t="str">
        <f aca="false">IF(A419="","",IF(MONTH(A419)=3,DATE(YEAR(A419),4,30),DATE(YEAR(A419),MONTH(A419)+1,7)))</f>
        <v/>
      </c>
      <c r="U419" s="26" t="str">
        <f aca="false">IF(OR(R419="",F419=""),"",IF(R419=0,0,IF(F419&gt;T419,(YEAR(F419)-YEAR(A419))*12+MONTH(F419)-MONTH(A419)+1,0)))</f>
        <v/>
      </c>
      <c r="V419" s="30" t="str">
        <f aca="false">IF(U419="","",ROUND(R419*Summary!$C$7*U419,0))</f>
        <v/>
      </c>
      <c r="W419" s="21" t="str">
        <f aca="false">IF(OR($B419="",$C419="",$E419=""),"",IF(R419=0,"No TDS yet",IF(F419="",IF(Summary!$C$6&gt;T419,"Overdue","Pending"),IF(F419&gt;T419,"Deposited late","Deposited"))))</f>
        <v/>
      </c>
      <c r="X419" s="31" t="str">
        <f aca="false">IF(B419="","",IF(OR(ISNA(MATCH($B419,Deductees!$A$5:$A$304,0)),ISNA(MATCH($C419,'Section Master'!$A$5:$A$29,0)),E419=""),1,0))</f>
        <v/>
      </c>
    </row>
    <row r="420" customFormat="false" ht="15" hidden="false" customHeight="true" outlineLevel="0" collapsed="false">
      <c r="A420" s="32"/>
      <c r="B420" s="17"/>
      <c r="C420" s="17"/>
      <c r="D420" s="17"/>
      <c r="E420" s="33"/>
      <c r="F420" s="32"/>
      <c r="G420" s="17"/>
      <c r="H420" s="24" t="str">
        <f aca="false">IF($B420="","",IFERROR(INDEX(Deductees!$B$5:$B$304,MATCH($B420,Deductees!$A$5:$A$304,0))&amp;"",""))</f>
        <v/>
      </c>
      <c r="I420" s="24" t="str">
        <f aca="false">IF($B420="","",IFERROR(INDEX(Deductees!$C$5:$C$304,MATCH($B420,Deductees!$A$5:$A$304,0)),"Not in master"))</f>
        <v/>
      </c>
      <c r="J420" s="24" t="str">
        <f aca="false">IF($B420="","",IFERROR(INDEX(Deductees!$D$5:$D$304,MATCH($B420,Deductees!$A$5:$A$304,0)),"-"))</f>
        <v/>
      </c>
      <c r="K420" s="24" t="str">
        <f aca="false">IF($C420="","",IFERROR(INDEX('Section Master'!$C$5:$C$29,MATCH($C420,'Section Master'!$A$5:$A$29,0))&amp;" / "&amp;INDEX('Section Master'!$D$5:$D$29,MATCH($C420,'Section Master'!$A$5:$A$29,0)),"Code not found"))</f>
        <v/>
      </c>
      <c r="L420" s="25" t="str">
        <f aca="false">IF(OR($B420="",$C420="",$E420=""),"",IFERROR(IF(I420&lt;&gt;"Valid",MAX(INDEX('Section Master'!$F$5:$F$29,MATCH($C420,'Section Master'!$A$5:$A$29,0)),INDEX('Section Master'!$G$5:$G$29,MATCH($C420,'Section Master'!$A$5:$A$29,0))),IF(J420="Individual/HUF",INDEX('Section Master'!$E$5:$E$29,MATCH($C420,'Section Master'!$A$5:$A$29,0)),INDEX('Section Master'!$F$5:$F$29,MATCH($C420,'Section Master'!$A$5:$A$29,0)))),0))</f>
        <v/>
      </c>
      <c r="M420" s="26" t="str">
        <f aca="false">IF(A420="","",IF(MONTH(A420)&gt;=4,YEAR(A420),YEAR(A420)-1))</f>
        <v/>
      </c>
      <c r="N420" s="21" t="str">
        <f aca="false">IF(A420="","","Q"&amp;CHOOSE(MONTH(A420),4,4,4,1,1,1,2,2,2,3,3,3))</f>
        <v/>
      </c>
      <c r="O420" s="27" t="str">
        <f aca="false">IF(OR($B420="",$C420="",$E420=""),"",SUMIFS($E$6:E420,$B$6:B420,B420,$C$6:C420,C420,$M$6:M420,M420))</f>
        <v/>
      </c>
      <c r="P420" s="27" t="str">
        <f aca="false">IF(OR($B420="",$C420="",$E420=""),"",SUMIFS($Q$6:Q419,$B$6:B419,B420,$C$6:C419,C420,$M$6:M419,M420))</f>
        <v/>
      </c>
      <c r="Q420" s="27" t="str">
        <f aca="false">IF(OR($B420="",$C420="",$E420=""),"",IFERROR(CHOOSE(MATCH(INDEX('Section Master'!$H$5:$H$29,MATCH($C420,'Section Master'!$A$5:$A$29,0)),{"Single+Aggregate","Aggregate","Per payment","Excess over","None"},0),IF(O420&gt;INDEX('Section Master'!$J$5:$J$29,MATCH($C420,'Section Master'!$A$5:$A$29,0)),O420-P420,IF(E420&gt;INDEX('Section Master'!$I$5:$I$29,MATCH($C420,'Section Master'!$A$5:$A$29,0)),E420,0)),IF(O420&gt;INDEX('Section Master'!$J$5:$J$29,MATCH($C420,'Section Master'!$A$5:$A$29,0)),O420-P420,0),IF(E420&gt;INDEX('Section Master'!$I$5:$I$29,MATCH($C420,'Section Master'!$A$5:$A$29,0)),E420,0),MAX(0,O420-INDEX('Section Master'!$J$5:$J$29,MATCH($C420,'Section Master'!$A$5:$A$29,0)))-P420,E420),0))</f>
        <v/>
      </c>
      <c r="R420" s="28" t="str">
        <f aca="false">IF(Q420="","",ROUND(Q420*L420,0))</f>
        <v/>
      </c>
      <c r="T420" s="29" t="str">
        <f aca="false">IF(A420="","",IF(MONTH(A420)=3,DATE(YEAR(A420),4,30),DATE(YEAR(A420),MONTH(A420)+1,7)))</f>
        <v/>
      </c>
      <c r="U420" s="26" t="str">
        <f aca="false">IF(OR(R420="",F420=""),"",IF(R420=0,0,IF(F420&gt;T420,(YEAR(F420)-YEAR(A420))*12+MONTH(F420)-MONTH(A420)+1,0)))</f>
        <v/>
      </c>
      <c r="V420" s="30" t="str">
        <f aca="false">IF(U420="","",ROUND(R420*Summary!$C$7*U420,0))</f>
        <v/>
      </c>
      <c r="W420" s="21" t="str">
        <f aca="false">IF(OR($B420="",$C420="",$E420=""),"",IF(R420=0,"No TDS yet",IF(F420="",IF(Summary!$C$6&gt;T420,"Overdue","Pending"),IF(F420&gt;T420,"Deposited late","Deposited"))))</f>
        <v/>
      </c>
      <c r="X420" s="31" t="str">
        <f aca="false">IF(B420="","",IF(OR(ISNA(MATCH($B420,Deductees!$A$5:$A$304,0)),ISNA(MATCH($C420,'Section Master'!$A$5:$A$29,0)),E420=""),1,0))</f>
        <v/>
      </c>
    </row>
    <row r="421" customFormat="false" ht="15" hidden="false" customHeight="true" outlineLevel="0" collapsed="false">
      <c r="A421" s="32"/>
      <c r="B421" s="17"/>
      <c r="C421" s="17"/>
      <c r="D421" s="17"/>
      <c r="E421" s="33"/>
      <c r="F421" s="32"/>
      <c r="G421" s="17"/>
      <c r="H421" s="24" t="str">
        <f aca="false">IF($B421="","",IFERROR(INDEX(Deductees!$B$5:$B$304,MATCH($B421,Deductees!$A$5:$A$304,0))&amp;"",""))</f>
        <v/>
      </c>
      <c r="I421" s="24" t="str">
        <f aca="false">IF($B421="","",IFERROR(INDEX(Deductees!$C$5:$C$304,MATCH($B421,Deductees!$A$5:$A$304,0)),"Not in master"))</f>
        <v/>
      </c>
      <c r="J421" s="24" t="str">
        <f aca="false">IF($B421="","",IFERROR(INDEX(Deductees!$D$5:$D$304,MATCH($B421,Deductees!$A$5:$A$304,0)),"-"))</f>
        <v/>
      </c>
      <c r="K421" s="24" t="str">
        <f aca="false">IF($C421="","",IFERROR(INDEX('Section Master'!$C$5:$C$29,MATCH($C421,'Section Master'!$A$5:$A$29,0))&amp;" / "&amp;INDEX('Section Master'!$D$5:$D$29,MATCH($C421,'Section Master'!$A$5:$A$29,0)),"Code not found"))</f>
        <v/>
      </c>
      <c r="L421" s="25" t="str">
        <f aca="false">IF(OR($B421="",$C421="",$E421=""),"",IFERROR(IF(I421&lt;&gt;"Valid",MAX(INDEX('Section Master'!$F$5:$F$29,MATCH($C421,'Section Master'!$A$5:$A$29,0)),INDEX('Section Master'!$G$5:$G$29,MATCH($C421,'Section Master'!$A$5:$A$29,0))),IF(J421="Individual/HUF",INDEX('Section Master'!$E$5:$E$29,MATCH($C421,'Section Master'!$A$5:$A$29,0)),INDEX('Section Master'!$F$5:$F$29,MATCH($C421,'Section Master'!$A$5:$A$29,0)))),0))</f>
        <v/>
      </c>
      <c r="M421" s="26" t="str">
        <f aca="false">IF(A421="","",IF(MONTH(A421)&gt;=4,YEAR(A421),YEAR(A421)-1))</f>
        <v/>
      </c>
      <c r="N421" s="21" t="str">
        <f aca="false">IF(A421="","","Q"&amp;CHOOSE(MONTH(A421),4,4,4,1,1,1,2,2,2,3,3,3))</f>
        <v/>
      </c>
      <c r="O421" s="27" t="str">
        <f aca="false">IF(OR($B421="",$C421="",$E421=""),"",SUMIFS($E$6:E421,$B$6:B421,B421,$C$6:C421,C421,$M$6:M421,M421))</f>
        <v/>
      </c>
      <c r="P421" s="27" t="str">
        <f aca="false">IF(OR($B421="",$C421="",$E421=""),"",SUMIFS($Q$6:Q420,$B$6:B420,B421,$C$6:C420,C421,$M$6:M420,M421))</f>
        <v/>
      </c>
      <c r="Q421" s="27" t="str">
        <f aca="false">IF(OR($B421="",$C421="",$E421=""),"",IFERROR(CHOOSE(MATCH(INDEX('Section Master'!$H$5:$H$29,MATCH($C421,'Section Master'!$A$5:$A$29,0)),{"Single+Aggregate","Aggregate","Per payment","Excess over","None"},0),IF(O421&gt;INDEX('Section Master'!$J$5:$J$29,MATCH($C421,'Section Master'!$A$5:$A$29,0)),O421-P421,IF(E421&gt;INDEX('Section Master'!$I$5:$I$29,MATCH($C421,'Section Master'!$A$5:$A$29,0)),E421,0)),IF(O421&gt;INDEX('Section Master'!$J$5:$J$29,MATCH($C421,'Section Master'!$A$5:$A$29,0)),O421-P421,0),IF(E421&gt;INDEX('Section Master'!$I$5:$I$29,MATCH($C421,'Section Master'!$A$5:$A$29,0)),E421,0),MAX(0,O421-INDEX('Section Master'!$J$5:$J$29,MATCH($C421,'Section Master'!$A$5:$A$29,0)))-P421,E421),0))</f>
        <v/>
      </c>
      <c r="R421" s="28" t="str">
        <f aca="false">IF(Q421="","",ROUND(Q421*L421,0))</f>
        <v/>
      </c>
      <c r="T421" s="29" t="str">
        <f aca="false">IF(A421="","",IF(MONTH(A421)=3,DATE(YEAR(A421),4,30),DATE(YEAR(A421),MONTH(A421)+1,7)))</f>
        <v/>
      </c>
      <c r="U421" s="26" t="str">
        <f aca="false">IF(OR(R421="",F421=""),"",IF(R421=0,0,IF(F421&gt;T421,(YEAR(F421)-YEAR(A421))*12+MONTH(F421)-MONTH(A421)+1,0)))</f>
        <v/>
      </c>
      <c r="V421" s="30" t="str">
        <f aca="false">IF(U421="","",ROUND(R421*Summary!$C$7*U421,0))</f>
        <v/>
      </c>
      <c r="W421" s="21" t="str">
        <f aca="false">IF(OR($B421="",$C421="",$E421=""),"",IF(R421=0,"No TDS yet",IF(F421="",IF(Summary!$C$6&gt;T421,"Overdue","Pending"),IF(F421&gt;T421,"Deposited late","Deposited"))))</f>
        <v/>
      </c>
      <c r="X421" s="31" t="str">
        <f aca="false">IF(B421="","",IF(OR(ISNA(MATCH($B421,Deductees!$A$5:$A$304,0)),ISNA(MATCH($C421,'Section Master'!$A$5:$A$29,0)),E421=""),1,0))</f>
        <v/>
      </c>
    </row>
    <row r="422" customFormat="false" ht="15" hidden="false" customHeight="true" outlineLevel="0" collapsed="false">
      <c r="A422" s="32"/>
      <c r="B422" s="17"/>
      <c r="C422" s="17"/>
      <c r="D422" s="17"/>
      <c r="E422" s="33"/>
      <c r="F422" s="32"/>
      <c r="G422" s="17"/>
      <c r="H422" s="24" t="str">
        <f aca="false">IF($B422="","",IFERROR(INDEX(Deductees!$B$5:$B$304,MATCH($B422,Deductees!$A$5:$A$304,0))&amp;"",""))</f>
        <v/>
      </c>
      <c r="I422" s="24" t="str">
        <f aca="false">IF($B422="","",IFERROR(INDEX(Deductees!$C$5:$C$304,MATCH($B422,Deductees!$A$5:$A$304,0)),"Not in master"))</f>
        <v/>
      </c>
      <c r="J422" s="24" t="str">
        <f aca="false">IF($B422="","",IFERROR(INDEX(Deductees!$D$5:$D$304,MATCH($B422,Deductees!$A$5:$A$304,0)),"-"))</f>
        <v/>
      </c>
      <c r="K422" s="24" t="str">
        <f aca="false">IF($C422="","",IFERROR(INDEX('Section Master'!$C$5:$C$29,MATCH($C422,'Section Master'!$A$5:$A$29,0))&amp;" / "&amp;INDEX('Section Master'!$D$5:$D$29,MATCH($C422,'Section Master'!$A$5:$A$29,0)),"Code not found"))</f>
        <v/>
      </c>
      <c r="L422" s="25" t="str">
        <f aca="false">IF(OR($B422="",$C422="",$E422=""),"",IFERROR(IF(I422&lt;&gt;"Valid",MAX(INDEX('Section Master'!$F$5:$F$29,MATCH($C422,'Section Master'!$A$5:$A$29,0)),INDEX('Section Master'!$G$5:$G$29,MATCH($C422,'Section Master'!$A$5:$A$29,0))),IF(J422="Individual/HUF",INDEX('Section Master'!$E$5:$E$29,MATCH($C422,'Section Master'!$A$5:$A$29,0)),INDEX('Section Master'!$F$5:$F$29,MATCH($C422,'Section Master'!$A$5:$A$29,0)))),0))</f>
        <v/>
      </c>
      <c r="M422" s="26" t="str">
        <f aca="false">IF(A422="","",IF(MONTH(A422)&gt;=4,YEAR(A422),YEAR(A422)-1))</f>
        <v/>
      </c>
      <c r="N422" s="21" t="str">
        <f aca="false">IF(A422="","","Q"&amp;CHOOSE(MONTH(A422),4,4,4,1,1,1,2,2,2,3,3,3))</f>
        <v/>
      </c>
      <c r="O422" s="27" t="str">
        <f aca="false">IF(OR($B422="",$C422="",$E422=""),"",SUMIFS($E$6:E422,$B$6:B422,B422,$C$6:C422,C422,$M$6:M422,M422))</f>
        <v/>
      </c>
      <c r="P422" s="27" t="str">
        <f aca="false">IF(OR($B422="",$C422="",$E422=""),"",SUMIFS($Q$6:Q421,$B$6:B421,B422,$C$6:C421,C422,$M$6:M421,M422))</f>
        <v/>
      </c>
      <c r="Q422" s="27" t="str">
        <f aca="false">IF(OR($B422="",$C422="",$E422=""),"",IFERROR(CHOOSE(MATCH(INDEX('Section Master'!$H$5:$H$29,MATCH($C422,'Section Master'!$A$5:$A$29,0)),{"Single+Aggregate","Aggregate","Per payment","Excess over","None"},0),IF(O422&gt;INDEX('Section Master'!$J$5:$J$29,MATCH($C422,'Section Master'!$A$5:$A$29,0)),O422-P422,IF(E422&gt;INDEX('Section Master'!$I$5:$I$29,MATCH($C422,'Section Master'!$A$5:$A$29,0)),E422,0)),IF(O422&gt;INDEX('Section Master'!$J$5:$J$29,MATCH($C422,'Section Master'!$A$5:$A$29,0)),O422-P422,0),IF(E422&gt;INDEX('Section Master'!$I$5:$I$29,MATCH($C422,'Section Master'!$A$5:$A$29,0)),E422,0),MAX(0,O422-INDEX('Section Master'!$J$5:$J$29,MATCH($C422,'Section Master'!$A$5:$A$29,0)))-P422,E422),0))</f>
        <v/>
      </c>
      <c r="R422" s="28" t="str">
        <f aca="false">IF(Q422="","",ROUND(Q422*L422,0))</f>
        <v/>
      </c>
      <c r="T422" s="29" t="str">
        <f aca="false">IF(A422="","",IF(MONTH(A422)=3,DATE(YEAR(A422),4,30),DATE(YEAR(A422),MONTH(A422)+1,7)))</f>
        <v/>
      </c>
      <c r="U422" s="26" t="str">
        <f aca="false">IF(OR(R422="",F422=""),"",IF(R422=0,0,IF(F422&gt;T422,(YEAR(F422)-YEAR(A422))*12+MONTH(F422)-MONTH(A422)+1,0)))</f>
        <v/>
      </c>
      <c r="V422" s="30" t="str">
        <f aca="false">IF(U422="","",ROUND(R422*Summary!$C$7*U422,0))</f>
        <v/>
      </c>
      <c r="W422" s="21" t="str">
        <f aca="false">IF(OR($B422="",$C422="",$E422=""),"",IF(R422=0,"No TDS yet",IF(F422="",IF(Summary!$C$6&gt;T422,"Overdue","Pending"),IF(F422&gt;T422,"Deposited late","Deposited"))))</f>
        <v/>
      </c>
      <c r="X422" s="31" t="str">
        <f aca="false">IF(B422="","",IF(OR(ISNA(MATCH($B422,Deductees!$A$5:$A$304,0)),ISNA(MATCH($C422,'Section Master'!$A$5:$A$29,0)),E422=""),1,0))</f>
        <v/>
      </c>
    </row>
    <row r="423" customFormat="false" ht="15" hidden="false" customHeight="true" outlineLevel="0" collapsed="false">
      <c r="A423" s="32"/>
      <c r="B423" s="17"/>
      <c r="C423" s="17"/>
      <c r="D423" s="17"/>
      <c r="E423" s="33"/>
      <c r="F423" s="32"/>
      <c r="G423" s="17"/>
      <c r="H423" s="24" t="str">
        <f aca="false">IF($B423="","",IFERROR(INDEX(Deductees!$B$5:$B$304,MATCH($B423,Deductees!$A$5:$A$304,0))&amp;"",""))</f>
        <v/>
      </c>
      <c r="I423" s="24" t="str">
        <f aca="false">IF($B423="","",IFERROR(INDEX(Deductees!$C$5:$C$304,MATCH($B423,Deductees!$A$5:$A$304,0)),"Not in master"))</f>
        <v/>
      </c>
      <c r="J423" s="24" t="str">
        <f aca="false">IF($B423="","",IFERROR(INDEX(Deductees!$D$5:$D$304,MATCH($B423,Deductees!$A$5:$A$304,0)),"-"))</f>
        <v/>
      </c>
      <c r="K423" s="24" t="str">
        <f aca="false">IF($C423="","",IFERROR(INDEX('Section Master'!$C$5:$C$29,MATCH($C423,'Section Master'!$A$5:$A$29,0))&amp;" / "&amp;INDEX('Section Master'!$D$5:$D$29,MATCH($C423,'Section Master'!$A$5:$A$29,0)),"Code not found"))</f>
        <v/>
      </c>
      <c r="L423" s="25" t="str">
        <f aca="false">IF(OR($B423="",$C423="",$E423=""),"",IFERROR(IF(I423&lt;&gt;"Valid",MAX(INDEX('Section Master'!$F$5:$F$29,MATCH($C423,'Section Master'!$A$5:$A$29,0)),INDEX('Section Master'!$G$5:$G$29,MATCH($C423,'Section Master'!$A$5:$A$29,0))),IF(J423="Individual/HUF",INDEX('Section Master'!$E$5:$E$29,MATCH($C423,'Section Master'!$A$5:$A$29,0)),INDEX('Section Master'!$F$5:$F$29,MATCH($C423,'Section Master'!$A$5:$A$29,0)))),0))</f>
        <v/>
      </c>
      <c r="M423" s="26" t="str">
        <f aca="false">IF(A423="","",IF(MONTH(A423)&gt;=4,YEAR(A423),YEAR(A423)-1))</f>
        <v/>
      </c>
      <c r="N423" s="21" t="str">
        <f aca="false">IF(A423="","","Q"&amp;CHOOSE(MONTH(A423),4,4,4,1,1,1,2,2,2,3,3,3))</f>
        <v/>
      </c>
      <c r="O423" s="27" t="str">
        <f aca="false">IF(OR($B423="",$C423="",$E423=""),"",SUMIFS($E$6:E423,$B$6:B423,B423,$C$6:C423,C423,$M$6:M423,M423))</f>
        <v/>
      </c>
      <c r="P423" s="27" t="str">
        <f aca="false">IF(OR($B423="",$C423="",$E423=""),"",SUMIFS($Q$6:Q422,$B$6:B422,B423,$C$6:C422,C423,$M$6:M422,M423))</f>
        <v/>
      </c>
      <c r="Q423" s="27" t="str">
        <f aca="false">IF(OR($B423="",$C423="",$E423=""),"",IFERROR(CHOOSE(MATCH(INDEX('Section Master'!$H$5:$H$29,MATCH($C423,'Section Master'!$A$5:$A$29,0)),{"Single+Aggregate","Aggregate","Per payment","Excess over","None"},0),IF(O423&gt;INDEX('Section Master'!$J$5:$J$29,MATCH($C423,'Section Master'!$A$5:$A$29,0)),O423-P423,IF(E423&gt;INDEX('Section Master'!$I$5:$I$29,MATCH($C423,'Section Master'!$A$5:$A$29,0)),E423,0)),IF(O423&gt;INDEX('Section Master'!$J$5:$J$29,MATCH($C423,'Section Master'!$A$5:$A$29,0)),O423-P423,0),IF(E423&gt;INDEX('Section Master'!$I$5:$I$29,MATCH($C423,'Section Master'!$A$5:$A$29,0)),E423,0),MAX(0,O423-INDEX('Section Master'!$J$5:$J$29,MATCH($C423,'Section Master'!$A$5:$A$29,0)))-P423,E423),0))</f>
        <v/>
      </c>
      <c r="R423" s="28" t="str">
        <f aca="false">IF(Q423="","",ROUND(Q423*L423,0))</f>
        <v/>
      </c>
      <c r="T423" s="29" t="str">
        <f aca="false">IF(A423="","",IF(MONTH(A423)=3,DATE(YEAR(A423),4,30),DATE(YEAR(A423),MONTH(A423)+1,7)))</f>
        <v/>
      </c>
      <c r="U423" s="26" t="str">
        <f aca="false">IF(OR(R423="",F423=""),"",IF(R423=0,0,IF(F423&gt;T423,(YEAR(F423)-YEAR(A423))*12+MONTH(F423)-MONTH(A423)+1,0)))</f>
        <v/>
      </c>
      <c r="V423" s="30" t="str">
        <f aca="false">IF(U423="","",ROUND(R423*Summary!$C$7*U423,0))</f>
        <v/>
      </c>
      <c r="W423" s="21" t="str">
        <f aca="false">IF(OR($B423="",$C423="",$E423=""),"",IF(R423=0,"No TDS yet",IF(F423="",IF(Summary!$C$6&gt;T423,"Overdue","Pending"),IF(F423&gt;T423,"Deposited late","Deposited"))))</f>
        <v/>
      </c>
      <c r="X423" s="31" t="str">
        <f aca="false">IF(B423="","",IF(OR(ISNA(MATCH($B423,Deductees!$A$5:$A$304,0)),ISNA(MATCH($C423,'Section Master'!$A$5:$A$29,0)),E423=""),1,0))</f>
        <v/>
      </c>
    </row>
    <row r="424" customFormat="false" ht="15" hidden="false" customHeight="true" outlineLevel="0" collapsed="false">
      <c r="A424" s="32"/>
      <c r="B424" s="17"/>
      <c r="C424" s="17"/>
      <c r="D424" s="17"/>
      <c r="E424" s="33"/>
      <c r="F424" s="32"/>
      <c r="G424" s="17"/>
      <c r="H424" s="24" t="str">
        <f aca="false">IF($B424="","",IFERROR(INDEX(Deductees!$B$5:$B$304,MATCH($B424,Deductees!$A$5:$A$304,0))&amp;"",""))</f>
        <v/>
      </c>
      <c r="I424" s="24" t="str">
        <f aca="false">IF($B424="","",IFERROR(INDEX(Deductees!$C$5:$C$304,MATCH($B424,Deductees!$A$5:$A$304,0)),"Not in master"))</f>
        <v/>
      </c>
      <c r="J424" s="24" t="str">
        <f aca="false">IF($B424="","",IFERROR(INDEX(Deductees!$D$5:$D$304,MATCH($B424,Deductees!$A$5:$A$304,0)),"-"))</f>
        <v/>
      </c>
      <c r="K424" s="24" t="str">
        <f aca="false">IF($C424="","",IFERROR(INDEX('Section Master'!$C$5:$C$29,MATCH($C424,'Section Master'!$A$5:$A$29,0))&amp;" / "&amp;INDEX('Section Master'!$D$5:$D$29,MATCH($C424,'Section Master'!$A$5:$A$29,0)),"Code not found"))</f>
        <v/>
      </c>
      <c r="L424" s="25" t="str">
        <f aca="false">IF(OR($B424="",$C424="",$E424=""),"",IFERROR(IF(I424&lt;&gt;"Valid",MAX(INDEX('Section Master'!$F$5:$F$29,MATCH($C424,'Section Master'!$A$5:$A$29,0)),INDEX('Section Master'!$G$5:$G$29,MATCH($C424,'Section Master'!$A$5:$A$29,0))),IF(J424="Individual/HUF",INDEX('Section Master'!$E$5:$E$29,MATCH($C424,'Section Master'!$A$5:$A$29,0)),INDEX('Section Master'!$F$5:$F$29,MATCH($C424,'Section Master'!$A$5:$A$29,0)))),0))</f>
        <v/>
      </c>
      <c r="M424" s="26" t="str">
        <f aca="false">IF(A424="","",IF(MONTH(A424)&gt;=4,YEAR(A424),YEAR(A424)-1))</f>
        <v/>
      </c>
      <c r="N424" s="21" t="str">
        <f aca="false">IF(A424="","","Q"&amp;CHOOSE(MONTH(A424),4,4,4,1,1,1,2,2,2,3,3,3))</f>
        <v/>
      </c>
      <c r="O424" s="27" t="str">
        <f aca="false">IF(OR($B424="",$C424="",$E424=""),"",SUMIFS($E$6:E424,$B$6:B424,B424,$C$6:C424,C424,$M$6:M424,M424))</f>
        <v/>
      </c>
      <c r="P424" s="27" t="str">
        <f aca="false">IF(OR($B424="",$C424="",$E424=""),"",SUMIFS($Q$6:Q423,$B$6:B423,B424,$C$6:C423,C424,$M$6:M423,M424))</f>
        <v/>
      </c>
      <c r="Q424" s="27" t="str">
        <f aca="false">IF(OR($B424="",$C424="",$E424=""),"",IFERROR(CHOOSE(MATCH(INDEX('Section Master'!$H$5:$H$29,MATCH($C424,'Section Master'!$A$5:$A$29,0)),{"Single+Aggregate","Aggregate","Per payment","Excess over","None"},0),IF(O424&gt;INDEX('Section Master'!$J$5:$J$29,MATCH($C424,'Section Master'!$A$5:$A$29,0)),O424-P424,IF(E424&gt;INDEX('Section Master'!$I$5:$I$29,MATCH($C424,'Section Master'!$A$5:$A$29,0)),E424,0)),IF(O424&gt;INDEX('Section Master'!$J$5:$J$29,MATCH($C424,'Section Master'!$A$5:$A$29,0)),O424-P424,0),IF(E424&gt;INDEX('Section Master'!$I$5:$I$29,MATCH($C424,'Section Master'!$A$5:$A$29,0)),E424,0),MAX(0,O424-INDEX('Section Master'!$J$5:$J$29,MATCH($C424,'Section Master'!$A$5:$A$29,0)))-P424,E424),0))</f>
        <v/>
      </c>
      <c r="R424" s="28" t="str">
        <f aca="false">IF(Q424="","",ROUND(Q424*L424,0))</f>
        <v/>
      </c>
      <c r="T424" s="29" t="str">
        <f aca="false">IF(A424="","",IF(MONTH(A424)=3,DATE(YEAR(A424),4,30),DATE(YEAR(A424),MONTH(A424)+1,7)))</f>
        <v/>
      </c>
      <c r="U424" s="26" t="str">
        <f aca="false">IF(OR(R424="",F424=""),"",IF(R424=0,0,IF(F424&gt;T424,(YEAR(F424)-YEAR(A424))*12+MONTH(F424)-MONTH(A424)+1,0)))</f>
        <v/>
      </c>
      <c r="V424" s="30" t="str">
        <f aca="false">IF(U424="","",ROUND(R424*Summary!$C$7*U424,0))</f>
        <v/>
      </c>
      <c r="W424" s="21" t="str">
        <f aca="false">IF(OR($B424="",$C424="",$E424=""),"",IF(R424=0,"No TDS yet",IF(F424="",IF(Summary!$C$6&gt;T424,"Overdue","Pending"),IF(F424&gt;T424,"Deposited late","Deposited"))))</f>
        <v/>
      </c>
      <c r="X424" s="31" t="str">
        <f aca="false">IF(B424="","",IF(OR(ISNA(MATCH($B424,Deductees!$A$5:$A$304,0)),ISNA(MATCH($C424,'Section Master'!$A$5:$A$29,0)),E424=""),1,0))</f>
        <v/>
      </c>
    </row>
    <row r="425" customFormat="false" ht="15" hidden="false" customHeight="true" outlineLevel="0" collapsed="false">
      <c r="A425" s="32"/>
      <c r="B425" s="17"/>
      <c r="C425" s="17"/>
      <c r="D425" s="17"/>
      <c r="E425" s="33"/>
      <c r="F425" s="32"/>
      <c r="G425" s="17"/>
      <c r="H425" s="24" t="str">
        <f aca="false">IF($B425="","",IFERROR(INDEX(Deductees!$B$5:$B$304,MATCH($B425,Deductees!$A$5:$A$304,0))&amp;"",""))</f>
        <v/>
      </c>
      <c r="I425" s="24" t="str">
        <f aca="false">IF($B425="","",IFERROR(INDEX(Deductees!$C$5:$C$304,MATCH($B425,Deductees!$A$5:$A$304,0)),"Not in master"))</f>
        <v/>
      </c>
      <c r="J425" s="24" t="str">
        <f aca="false">IF($B425="","",IFERROR(INDEX(Deductees!$D$5:$D$304,MATCH($B425,Deductees!$A$5:$A$304,0)),"-"))</f>
        <v/>
      </c>
      <c r="K425" s="24" t="str">
        <f aca="false">IF($C425="","",IFERROR(INDEX('Section Master'!$C$5:$C$29,MATCH($C425,'Section Master'!$A$5:$A$29,0))&amp;" / "&amp;INDEX('Section Master'!$D$5:$D$29,MATCH($C425,'Section Master'!$A$5:$A$29,0)),"Code not found"))</f>
        <v/>
      </c>
      <c r="L425" s="25" t="str">
        <f aca="false">IF(OR($B425="",$C425="",$E425=""),"",IFERROR(IF(I425&lt;&gt;"Valid",MAX(INDEX('Section Master'!$F$5:$F$29,MATCH($C425,'Section Master'!$A$5:$A$29,0)),INDEX('Section Master'!$G$5:$G$29,MATCH($C425,'Section Master'!$A$5:$A$29,0))),IF(J425="Individual/HUF",INDEX('Section Master'!$E$5:$E$29,MATCH($C425,'Section Master'!$A$5:$A$29,0)),INDEX('Section Master'!$F$5:$F$29,MATCH($C425,'Section Master'!$A$5:$A$29,0)))),0))</f>
        <v/>
      </c>
      <c r="M425" s="26" t="str">
        <f aca="false">IF(A425="","",IF(MONTH(A425)&gt;=4,YEAR(A425),YEAR(A425)-1))</f>
        <v/>
      </c>
      <c r="N425" s="21" t="str">
        <f aca="false">IF(A425="","","Q"&amp;CHOOSE(MONTH(A425),4,4,4,1,1,1,2,2,2,3,3,3))</f>
        <v/>
      </c>
      <c r="O425" s="27" t="str">
        <f aca="false">IF(OR($B425="",$C425="",$E425=""),"",SUMIFS($E$6:E425,$B$6:B425,B425,$C$6:C425,C425,$M$6:M425,M425))</f>
        <v/>
      </c>
      <c r="P425" s="27" t="str">
        <f aca="false">IF(OR($B425="",$C425="",$E425=""),"",SUMIFS($Q$6:Q424,$B$6:B424,B425,$C$6:C424,C425,$M$6:M424,M425))</f>
        <v/>
      </c>
      <c r="Q425" s="27" t="str">
        <f aca="false">IF(OR($B425="",$C425="",$E425=""),"",IFERROR(CHOOSE(MATCH(INDEX('Section Master'!$H$5:$H$29,MATCH($C425,'Section Master'!$A$5:$A$29,0)),{"Single+Aggregate","Aggregate","Per payment","Excess over","None"},0),IF(O425&gt;INDEX('Section Master'!$J$5:$J$29,MATCH($C425,'Section Master'!$A$5:$A$29,0)),O425-P425,IF(E425&gt;INDEX('Section Master'!$I$5:$I$29,MATCH($C425,'Section Master'!$A$5:$A$29,0)),E425,0)),IF(O425&gt;INDEX('Section Master'!$J$5:$J$29,MATCH($C425,'Section Master'!$A$5:$A$29,0)),O425-P425,0),IF(E425&gt;INDEX('Section Master'!$I$5:$I$29,MATCH($C425,'Section Master'!$A$5:$A$29,0)),E425,0),MAX(0,O425-INDEX('Section Master'!$J$5:$J$29,MATCH($C425,'Section Master'!$A$5:$A$29,0)))-P425,E425),0))</f>
        <v/>
      </c>
      <c r="R425" s="28" t="str">
        <f aca="false">IF(Q425="","",ROUND(Q425*L425,0))</f>
        <v/>
      </c>
      <c r="T425" s="29" t="str">
        <f aca="false">IF(A425="","",IF(MONTH(A425)=3,DATE(YEAR(A425),4,30),DATE(YEAR(A425),MONTH(A425)+1,7)))</f>
        <v/>
      </c>
      <c r="U425" s="26" t="str">
        <f aca="false">IF(OR(R425="",F425=""),"",IF(R425=0,0,IF(F425&gt;T425,(YEAR(F425)-YEAR(A425))*12+MONTH(F425)-MONTH(A425)+1,0)))</f>
        <v/>
      </c>
      <c r="V425" s="30" t="str">
        <f aca="false">IF(U425="","",ROUND(R425*Summary!$C$7*U425,0))</f>
        <v/>
      </c>
      <c r="W425" s="21" t="str">
        <f aca="false">IF(OR($B425="",$C425="",$E425=""),"",IF(R425=0,"No TDS yet",IF(F425="",IF(Summary!$C$6&gt;T425,"Overdue","Pending"),IF(F425&gt;T425,"Deposited late","Deposited"))))</f>
        <v/>
      </c>
      <c r="X425" s="31" t="str">
        <f aca="false">IF(B425="","",IF(OR(ISNA(MATCH($B425,Deductees!$A$5:$A$304,0)),ISNA(MATCH($C425,'Section Master'!$A$5:$A$29,0)),E425=""),1,0))</f>
        <v/>
      </c>
    </row>
    <row r="426" customFormat="false" ht="15" hidden="false" customHeight="true" outlineLevel="0" collapsed="false">
      <c r="A426" s="32"/>
      <c r="B426" s="17"/>
      <c r="C426" s="17"/>
      <c r="D426" s="17"/>
      <c r="E426" s="33"/>
      <c r="F426" s="32"/>
      <c r="G426" s="17"/>
      <c r="H426" s="24" t="str">
        <f aca="false">IF($B426="","",IFERROR(INDEX(Deductees!$B$5:$B$304,MATCH($B426,Deductees!$A$5:$A$304,0))&amp;"",""))</f>
        <v/>
      </c>
      <c r="I426" s="24" t="str">
        <f aca="false">IF($B426="","",IFERROR(INDEX(Deductees!$C$5:$C$304,MATCH($B426,Deductees!$A$5:$A$304,0)),"Not in master"))</f>
        <v/>
      </c>
      <c r="J426" s="24" t="str">
        <f aca="false">IF($B426="","",IFERROR(INDEX(Deductees!$D$5:$D$304,MATCH($B426,Deductees!$A$5:$A$304,0)),"-"))</f>
        <v/>
      </c>
      <c r="K426" s="24" t="str">
        <f aca="false">IF($C426="","",IFERROR(INDEX('Section Master'!$C$5:$C$29,MATCH($C426,'Section Master'!$A$5:$A$29,0))&amp;" / "&amp;INDEX('Section Master'!$D$5:$D$29,MATCH($C426,'Section Master'!$A$5:$A$29,0)),"Code not found"))</f>
        <v/>
      </c>
      <c r="L426" s="25" t="str">
        <f aca="false">IF(OR($B426="",$C426="",$E426=""),"",IFERROR(IF(I426&lt;&gt;"Valid",MAX(INDEX('Section Master'!$F$5:$F$29,MATCH($C426,'Section Master'!$A$5:$A$29,0)),INDEX('Section Master'!$G$5:$G$29,MATCH($C426,'Section Master'!$A$5:$A$29,0))),IF(J426="Individual/HUF",INDEX('Section Master'!$E$5:$E$29,MATCH($C426,'Section Master'!$A$5:$A$29,0)),INDEX('Section Master'!$F$5:$F$29,MATCH($C426,'Section Master'!$A$5:$A$29,0)))),0))</f>
        <v/>
      </c>
      <c r="M426" s="26" t="str">
        <f aca="false">IF(A426="","",IF(MONTH(A426)&gt;=4,YEAR(A426),YEAR(A426)-1))</f>
        <v/>
      </c>
      <c r="N426" s="21" t="str">
        <f aca="false">IF(A426="","","Q"&amp;CHOOSE(MONTH(A426),4,4,4,1,1,1,2,2,2,3,3,3))</f>
        <v/>
      </c>
      <c r="O426" s="27" t="str">
        <f aca="false">IF(OR($B426="",$C426="",$E426=""),"",SUMIFS($E$6:E426,$B$6:B426,B426,$C$6:C426,C426,$M$6:M426,M426))</f>
        <v/>
      </c>
      <c r="P426" s="27" t="str">
        <f aca="false">IF(OR($B426="",$C426="",$E426=""),"",SUMIFS($Q$6:Q425,$B$6:B425,B426,$C$6:C425,C426,$M$6:M425,M426))</f>
        <v/>
      </c>
      <c r="Q426" s="27" t="str">
        <f aca="false">IF(OR($B426="",$C426="",$E426=""),"",IFERROR(CHOOSE(MATCH(INDEX('Section Master'!$H$5:$H$29,MATCH($C426,'Section Master'!$A$5:$A$29,0)),{"Single+Aggregate","Aggregate","Per payment","Excess over","None"},0),IF(O426&gt;INDEX('Section Master'!$J$5:$J$29,MATCH($C426,'Section Master'!$A$5:$A$29,0)),O426-P426,IF(E426&gt;INDEX('Section Master'!$I$5:$I$29,MATCH($C426,'Section Master'!$A$5:$A$29,0)),E426,0)),IF(O426&gt;INDEX('Section Master'!$J$5:$J$29,MATCH($C426,'Section Master'!$A$5:$A$29,0)),O426-P426,0),IF(E426&gt;INDEX('Section Master'!$I$5:$I$29,MATCH($C426,'Section Master'!$A$5:$A$29,0)),E426,0),MAX(0,O426-INDEX('Section Master'!$J$5:$J$29,MATCH($C426,'Section Master'!$A$5:$A$29,0)))-P426,E426),0))</f>
        <v/>
      </c>
      <c r="R426" s="28" t="str">
        <f aca="false">IF(Q426="","",ROUND(Q426*L426,0))</f>
        <v/>
      </c>
      <c r="T426" s="29" t="str">
        <f aca="false">IF(A426="","",IF(MONTH(A426)=3,DATE(YEAR(A426),4,30),DATE(YEAR(A426),MONTH(A426)+1,7)))</f>
        <v/>
      </c>
      <c r="U426" s="26" t="str">
        <f aca="false">IF(OR(R426="",F426=""),"",IF(R426=0,0,IF(F426&gt;T426,(YEAR(F426)-YEAR(A426))*12+MONTH(F426)-MONTH(A426)+1,0)))</f>
        <v/>
      </c>
      <c r="V426" s="30" t="str">
        <f aca="false">IF(U426="","",ROUND(R426*Summary!$C$7*U426,0))</f>
        <v/>
      </c>
      <c r="W426" s="21" t="str">
        <f aca="false">IF(OR($B426="",$C426="",$E426=""),"",IF(R426=0,"No TDS yet",IF(F426="",IF(Summary!$C$6&gt;T426,"Overdue","Pending"),IF(F426&gt;T426,"Deposited late","Deposited"))))</f>
        <v/>
      </c>
      <c r="X426" s="31" t="str">
        <f aca="false">IF(B426="","",IF(OR(ISNA(MATCH($B426,Deductees!$A$5:$A$304,0)),ISNA(MATCH($C426,'Section Master'!$A$5:$A$29,0)),E426=""),1,0))</f>
        <v/>
      </c>
    </row>
    <row r="427" customFormat="false" ht="15" hidden="false" customHeight="true" outlineLevel="0" collapsed="false">
      <c r="A427" s="32"/>
      <c r="B427" s="17"/>
      <c r="C427" s="17"/>
      <c r="D427" s="17"/>
      <c r="E427" s="33"/>
      <c r="F427" s="32"/>
      <c r="G427" s="17"/>
      <c r="H427" s="24" t="str">
        <f aca="false">IF($B427="","",IFERROR(INDEX(Deductees!$B$5:$B$304,MATCH($B427,Deductees!$A$5:$A$304,0))&amp;"",""))</f>
        <v/>
      </c>
      <c r="I427" s="24" t="str">
        <f aca="false">IF($B427="","",IFERROR(INDEX(Deductees!$C$5:$C$304,MATCH($B427,Deductees!$A$5:$A$304,0)),"Not in master"))</f>
        <v/>
      </c>
      <c r="J427" s="24" t="str">
        <f aca="false">IF($B427="","",IFERROR(INDEX(Deductees!$D$5:$D$304,MATCH($B427,Deductees!$A$5:$A$304,0)),"-"))</f>
        <v/>
      </c>
      <c r="K427" s="24" t="str">
        <f aca="false">IF($C427="","",IFERROR(INDEX('Section Master'!$C$5:$C$29,MATCH($C427,'Section Master'!$A$5:$A$29,0))&amp;" / "&amp;INDEX('Section Master'!$D$5:$D$29,MATCH($C427,'Section Master'!$A$5:$A$29,0)),"Code not found"))</f>
        <v/>
      </c>
      <c r="L427" s="25" t="str">
        <f aca="false">IF(OR($B427="",$C427="",$E427=""),"",IFERROR(IF(I427&lt;&gt;"Valid",MAX(INDEX('Section Master'!$F$5:$F$29,MATCH($C427,'Section Master'!$A$5:$A$29,0)),INDEX('Section Master'!$G$5:$G$29,MATCH($C427,'Section Master'!$A$5:$A$29,0))),IF(J427="Individual/HUF",INDEX('Section Master'!$E$5:$E$29,MATCH($C427,'Section Master'!$A$5:$A$29,0)),INDEX('Section Master'!$F$5:$F$29,MATCH($C427,'Section Master'!$A$5:$A$29,0)))),0))</f>
        <v/>
      </c>
      <c r="M427" s="26" t="str">
        <f aca="false">IF(A427="","",IF(MONTH(A427)&gt;=4,YEAR(A427),YEAR(A427)-1))</f>
        <v/>
      </c>
      <c r="N427" s="21" t="str">
        <f aca="false">IF(A427="","","Q"&amp;CHOOSE(MONTH(A427),4,4,4,1,1,1,2,2,2,3,3,3))</f>
        <v/>
      </c>
      <c r="O427" s="27" t="str">
        <f aca="false">IF(OR($B427="",$C427="",$E427=""),"",SUMIFS($E$6:E427,$B$6:B427,B427,$C$6:C427,C427,$M$6:M427,M427))</f>
        <v/>
      </c>
      <c r="P427" s="27" t="str">
        <f aca="false">IF(OR($B427="",$C427="",$E427=""),"",SUMIFS($Q$6:Q426,$B$6:B426,B427,$C$6:C426,C427,$M$6:M426,M427))</f>
        <v/>
      </c>
      <c r="Q427" s="27" t="str">
        <f aca="false">IF(OR($B427="",$C427="",$E427=""),"",IFERROR(CHOOSE(MATCH(INDEX('Section Master'!$H$5:$H$29,MATCH($C427,'Section Master'!$A$5:$A$29,0)),{"Single+Aggregate","Aggregate","Per payment","Excess over","None"},0),IF(O427&gt;INDEX('Section Master'!$J$5:$J$29,MATCH($C427,'Section Master'!$A$5:$A$29,0)),O427-P427,IF(E427&gt;INDEX('Section Master'!$I$5:$I$29,MATCH($C427,'Section Master'!$A$5:$A$29,0)),E427,0)),IF(O427&gt;INDEX('Section Master'!$J$5:$J$29,MATCH($C427,'Section Master'!$A$5:$A$29,0)),O427-P427,0),IF(E427&gt;INDEX('Section Master'!$I$5:$I$29,MATCH($C427,'Section Master'!$A$5:$A$29,0)),E427,0),MAX(0,O427-INDEX('Section Master'!$J$5:$J$29,MATCH($C427,'Section Master'!$A$5:$A$29,0)))-P427,E427),0))</f>
        <v/>
      </c>
      <c r="R427" s="28" t="str">
        <f aca="false">IF(Q427="","",ROUND(Q427*L427,0))</f>
        <v/>
      </c>
      <c r="T427" s="29" t="str">
        <f aca="false">IF(A427="","",IF(MONTH(A427)=3,DATE(YEAR(A427),4,30),DATE(YEAR(A427),MONTH(A427)+1,7)))</f>
        <v/>
      </c>
      <c r="U427" s="26" t="str">
        <f aca="false">IF(OR(R427="",F427=""),"",IF(R427=0,0,IF(F427&gt;T427,(YEAR(F427)-YEAR(A427))*12+MONTH(F427)-MONTH(A427)+1,0)))</f>
        <v/>
      </c>
      <c r="V427" s="30" t="str">
        <f aca="false">IF(U427="","",ROUND(R427*Summary!$C$7*U427,0))</f>
        <v/>
      </c>
      <c r="W427" s="21" t="str">
        <f aca="false">IF(OR($B427="",$C427="",$E427=""),"",IF(R427=0,"No TDS yet",IF(F427="",IF(Summary!$C$6&gt;T427,"Overdue","Pending"),IF(F427&gt;T427,"Deposited late","Deposited"))))</f>
        <v/>
      </c>
      <c r="X427" s="31" t="str">
        <f aca="false">IF(B427="","",IF(OR(ISNA(MATCH($B427,Deductees!$A$5:$A$304,0)),ISNA(MATCH($C427,'Section Master'!$A$5:$A$29,0)),E427=""),1,0))</f>
        <v/>
      </c>
    </row>
    <row r="428" customFormat="false" ht="15" hidden="false" customHeight="true" outlineLevel="0" collapsed="false">
      <c r="A428" s="32"/>
      <c r="B428" s="17"/>
      <c r="C428" s="17"/>
      <c r="D428" s="17"/>
      <c r="E428" s="33"/>
      <c r="F428" s="32"/>
      <c r="G428" s="17"/>
      <c r="H428" s="24" t="str">
        <f aca="false">IF($B428="","",IFERROR(INDEX(Deductees!$B$5:$B$304,MATCH($B428,Deductees!$A$5:$A$304,0))&amp;"",""))</f>
        <v/>
      </c>
      <c r="I428" s="24" t="str">
        <f aca="false">IF($B428="","",IFERROR(INDEX(Deductees!$C$5:$C$304,MATCH($B428,Deductees!$A$5:$A$304,0)),"Not in master"))</f>
        <v/>
      </c>
      <c r="J428" s="24" t="str">
        <f aca="false">IF($B428="","",IFERROR(INDEX(Deductees!$D$5:$D$304,MATCH($B428,Deductees!$A$5:$A$304,0)),"-"))</f>
        <v/>
      </c>
      <c r="K428" s="24" t="str">
        <f aca="false">IF($C428="","",IFERROR(INDEX('Section Master'!$C$5:$C$29,MATCH($C428,'Section Master'!$A$5:$A$29,0))&amp;" / "&amp;INDEX('Section Master'!$D$5:$D$29,MATCH($C428,'Section Master'!$A$5:$A$29,0)),"Code not found"))</f>
        <v/>
      </c>
      <c r="L428" s="25" t="str">
        <f aca="false">IF(OR($B428="",$C428="",$E428=""),"",IFERROR(IF(I428&lt;&gt;"Valid",MAX(INDEX('Section Master'!$F$5:$F$29,MATCH($C428,'Section Master'!$A$5:$A$29,0)),INDEX('Section Master'!$G$5:$G$29,MATCH($C428,'Section Master'!$A$5:$A$29,0))),IF(J428="Individual/HUF",INDEX('Section Master'!$E$5:$E$29,MATCH($C428,'Section Master'!$A$5:$A$29,0)),INDEX('Section Master'!$F$5:$F$29,MATCH($C428,'Section Master'!$A$5:$A$29,0)))),0))</f>
        <v/>
      </c>
      <c r="M428" s="26" t="str">
        <f aca="false">IF(A428="","",IF(MONTH(A428)&gt;=4,YEAR(A428),YEAR(A428)-1))</f>
        <v/>
      </c>
      <c r="N428" s="21" t="str">
        <f aca="false">IF(A428="","","Q"&amp;CHOOSE(MONTH(A428),4,4,4,1,1,1,2,2,2,3,3,3))</f>
        <v/>
      </c>
      <c r="O428" s="27" t="str">
        <f aca="false">IF(OR($B428="",$C428="",$E428=""),"",SUMIFS($E$6:E428,$B$6:B428,B428,$C$6:C428,C428,$M$6:M428,M428))</f>
        <v/>
      </c>
      <c r="P428" s="27" t="str">
        <f aca="false">IF(OR($B428="",$C428="",$E428=""),"",SUMIFS($Q$6:Q427,$B$6:B427,B428,$C$6:C427,C428,$M$6:M427,M428))</f>
        <v/>
      </c>
      <c r="Q428" s="27" t="str">
        <f aca="false">IF(OR($B428="",$C428="",$E428=""),"",IFERROR(CHOOSE(MATCH(INDEX('Section Master'!$H$5:$H$29,MATCH($C428,'Section Master'!$A$5:$A$29,0)),{"Single+Aggregate","Aggregate","Per payment","Excess over","None"},0),IF(O428&gt;INDEX('Section Master'!$J$5:$J$29,MATCH($C428,'Section Master'!$A$5:$A$29,0)),O428-P428,IF(E428&gt;INDEX('Section Master'!$I$5:$I$29,MATCH($C428,'Section Master'!$A$5:$A$29,0)),E428,0)),IF(O428&gt;INDEX('Section Master'!$J$5:$J$29,MATCH($C428,'Section Master'!$A$5:$A$29,0)),O428-P428,0),IF(E428&gt;INDEX('Section Master'!$I$5:$I$29,MATCH($C428,'Section Master'!$A$5:$A$29,0)),E428,0),MAX(0,O428-INDEX('Section Master'!$J$5:$J$29,MATCH($C428,'Section Master'!$A$5:$A$29,0)))-P428,E428),0))</f>
        <v/>
      </c>
      <c r="R428" s="28" t="str">
        <f aca="false">IF(Q428="","",ROUND(Q428*L428,0))</f>
        <v/>
      </c>
      <c r="T428" s="29" t="str">
        <f aca="false">IF(A428="","",IF(MONTH(A428)=3,DATE(YEAR(A428),4,30),DATE(YEAR(A428),MONTH(A428)+1,7)))</f>
        <v/>
      </c>
      <c r="U428" s="26" t="str">
        <f aca="false">IF(OR(R428="",F428=""),"",IF(R428=0,0,IF(F428&gt;T428,(YEAR(F428)-YEAR(A428))*12+MONTH(F428)-MONTH(A428)+1,0)))</f>
        <v/>
      </c>
      <c r="V428" s="30" t="str">
        <f aca="false">IF(U428="","",ROUND(R428*Summary!$C$7*U428,0))</f>
        <v/>
      </c>
      <c r="W428" s="21" t="str">
        <f aca="false">IF(OR($B428="",$C428="",$E428=""),"",IF(R428=0,"No TDS yet",IF(F428="",IF(Summary!$C$6&gt;T428,"Overdue","Pending"),IF(F428&gt;T428,"Deposited late","Deposited"))))</f>
        <v/>
      </c>
      <c r="X428" s="31" t="str">
        <f aca="false">IF(B428="","",IF(OR(ISNA(MATCH($B428,Deductees!$A$5:$A$304,0)),ISNA(MATCH($C428,'Section Master'!$A$5:$A$29,0)),E428=""),1,0))</f>
        <v/>
      </c>
    </row>
    <row r="429" customFormat="false" ht="15" hidden="false" customHeight="true" outlineLevel="0" collapsed="false">
      <c r="A429" s="32"/>
      <c r="B429" s="17"/>
      <c r="C429" s="17"/>
      <c r="D429" s="17"/>
      <c r="E429" s="33"/>
      <c r="F429" s="32"/>
      <c r="G429" s="17"/>
      <c r="H429" s="24" t="str">
        <f aca="false">IF($B429="","",IFERROR(INDEX(Deductees!$B$5:$B$304,MATCH($B429,Deductees!$A$5:$A$304,0))&amp;"",""))</f>
        <v/>
      </c>
      <c r="I429" s="24" t="str">
        <f aca="false">IF($B429="","",IFERROR(INDEX(Deductees!$C$5:$C$304,MATCH($B429,Deductees!$A$5:$A$304,0)),"Not in master"))</f>
        <v/>
      </c>
      <c r="J429" s="24" t="str">
        <f aca="false">IF($B429="","",IFERROR(INDEX(Deductees!$D$5:$D$304,MATCH($B429,Deductees!$A$5:$A$304,0)),"-"))</f>
        <v/>
      </c>
      <c r="K429" s="24" t="str">
        <f aca="false">IF($C429="","",IFERROR(INDEX('Section Master'!$C$5:$C$29,MATCH($C429,'Section Master'!$A$5:$A$29,0))&amp;" / "&amp;INDEX('Section Master'!$D$5:$D$29,MATCH($C429,'Section Master'!$A$5:$A$29,0)),"Code not found"))</f>
        <v/>
      </c>
      <c r="L429" s="25" t="str">
        <f aca="false">IF(OR($B429="",$C429="",$E429=""),"",IFERROR(IF(I429&lt;&gt;"Valid",MAX(INDEX('Section Master'!$F$5:$F$29,MATCH($C429,'Section Master'!$A$5:$A$29,0)),INDEX('Section Master'!$G$5:$G$29,MATCH($C429,'Section Master'!$A$5:$A$29,0))),IF(J429="Individual/HUF",INDEX('Section Master'!$E$5:$E$29,MATCH($C429,'Section Master'!$A$5:$A$29,0)),INDEX('Section Master'!$F$5:$F$29,MATCH($C429,'Section Master'!$A$5:$A$29,0)))),0))</f>
        <v/>
      </c>
      <c r="M429" s="26" t="str">
        <f aca="false">IF(A429="","",IF(MONTH(A429)&gt;=4,YEAR(A429),YEAR(A429)-1))</f>
        <v/>
      </c>
      <c r="N429" s="21" t="str">
        <f aca="false">IF(A429="","","Q"&amp;CHOOSE(MONTH(A429),4,4,4,1,1,1,2,2,2,3,3,3))</f>
        <v/>
      </c>
      <c r="O429" s="27" t="str">
        <f aca="false">IF(OR($B429="",$C429="",$E429=""),"",SUMIFS($E$6:E429,$B$6:B429,B429,$C$6:C429,C429,$M$6:M429,M429))</f>
        <v/>
      </c>
      <c r="P429" s="27" t="str">
        <f aca="false">IF(OR($B429="",$C429="",$E429=""),"",SUMIFS($Q$6:Q428,$B$6:B428,B429,$C$6:C428,C429,$M$6:M428,M429))</f>
        <v/>
      </c>
      <c r="Q429" s="27" t="str">
        <f aca="false">IF(OR($B429="",$C429="",$E429=""),"",IFERROR(CHOOSE(MATCH(INDEX('Section Master'!$H$5:$H$29,MATCH($C429,'Section Master'!$A$5:$A$29,0)),{"Single+Aggregate","Aggregate","Per payment","Excess over","None"},0),IF(O429&gt;INDEX('Section Master'!$J$5:$J$29,MATCH($C429,'Section Master'!$A$5:$A$29,0)),O429-P429,IF(E429&gt;INDEX('Section Master'!$I$5:$I$29,MATCH($C429,'Section Master'!$A$5:$A$29,0)),E429,0)),IF(O429&gt;INDEX('Section Master'!$J$5:$J$29,MATCH($C429,'Section Master'!$A$5:$A$29,0)),O429-P429,0),IF(E429&gt;INDEX('Section Master'!$I$5:$I$29,MATCH($C429,'Section Master'!$A$5:$A$29,0)),E429,0),MAX(0,O429-INDEX('Section Master'!$J$5:$J$29,MATCH($C429,'Section Master'!$A$5:$A$29,0)))-P429,E429),0))</f>
        <v/>
      </c>
      <c r="R429" s="28" t="str">
        <f aca="false">IF(Q429="","",ROUND(Q429*L429,0))</f>
        <v/>
      </c>
      <c r="T429" s="29" t="str">
        <f aca="false">IF(A429="","",IF(MONTH(A429)=3,DATE(YEAR(A429),4,30),DATE(YEAR(A429),MONTH(A429)+1,7)))</f>
        <v/>
      </c>
      <c r="U429" s="26" t="str">
        <f aca="false">IF(OR(R429="",F429=""),"",IF(R429=0,0,IF(F429&gt;T429,(YEAR(F429)-YEAR(A429))*12+MONTH(F429)-MONTH(A429)+1,0)))</f>
        <v/>
      </c>
      <c r="V429" s="30" t="str">
        <f aca="false">IF(U429="","",ROUND(R429*Summary!$C$7*U429,0))</f>
        <v/>
      </c>
      <c r="W429" s="21" t="str">
        <f aca="false">IF(OR($B429="",$C429="",$E429=""),"",IF(R429=0,"No TDS yet",IF(F429="",IF(Summary!$C$6&gt;T429,"Overdue","Pending"),IF(F429&gt;T429,"Deposited late","Deposited"))))</f>
        <v/>
      </c>
      <c r="X429" s="31" t="str">
        <f aca="false">IF(B429="","",IF(OR(ISNA(MATCH($B429,Deductees!$A$5:$A$304,0)),ISNA(MATCH($C429,'Section Master'!$A$5:$A$29,0)),E429=""),1,0))</f>
        <v/>
      </c>
    </row>
    <row r="430" customFormat="false" ht="15" hidden="false" customHeight="true" outlineLevel="0" collapsed="false">
      <c r="A430" s="32"/>
      <c r="B430" s="17"/>
      <c r="C430" s="17"/>
      <c r="D430" s="17"/>
      <c r="E430" s="33"/>
      <c r="F430" s="32"/>
      <c r="G430" s="17"/>
      <c r="H430" s="24" t="str">
        <f aca="false">IF($B430="","",IFERROR(INDEX(Deductees!$B$5:$B$304,MATCH($B430,Deductees!$A$5:$A$304,0))&amp;"",""))</f>
        <v/>
      </c>
      <c r="I430" s="24" t="str">
        <f aca="false">IF($B430="","",IFERROR(INDEX(Deductees!$C$5:$C$304,MATCH($B430,Deductees!$A$5:$A$304,0)),"Not in master"))</f>
        <v/>
      </c>
      <c r="J430" s="24" t="str">
        <f aca="false">IF($B430="","",IFERROR(INDEX(Deductees!$D$5:$D$304,MATCH($B430,Deductees!$A$5:$A$304,0)),"-"))</f>
        <v/>
      </c>
      <c r="K430" s="24" t="str">
        <f aca="false">IF($C430="","",IFERROR(INDEX('Section Master'!$C$5:$C$29,MATCH($C430,'Section Master'!$A$5:$A$29,0))&amp;" / "&amp;INDEX('Section Master'!$D$5:$D$29,MATCH($C430,'Section Master'!$A$5:$A$29,0)),"Code not found"))</f>
        <v/>
      </c>
      <c r="L430" s="25" t="str">
        <f aca="false">IF(OR($B430="",$C430="",$E430=""),"",IFERROR(IF(I430&lt;&gt;"Valid",MAX(INDEX('Section Master'!$F$5:$F$29,MATCH($C430,'Section Master'!$A$5:$A$29,0)),INDEX('Section Master'!$G$5:$G$29,MATCH($C430,'Section Master'!$A$5:$A$29,0))),IF(J430="Individual/HUF",INDEX('Section Master'!$E$5:$E$29,MATCH($C430,'Section Master'!$A$5:$A$29,0)),INDEX('Section Master'!$F$5:$F$29,MATCH($C430,'Section Master'!$A$5:$A$29,0)))),0))</f>
        <v/>
      </c>
      <c r="M430" s="26" t="str">
        <f aca="false">IF(A430="","",IF(MONTH(A430)&gt;=4,YEAR(A430),YEAR(A430)-1))</f>
        <v/>
      </c>
      <c r="N430" s="21" t="str">
        <f aca="false">IF(A430="","","Q"&amp;CHOOSE(MONTH(A430),4,4,4,1,1,1,2,2,2,3,3,3))</f>
        <v/>
      </c>
      <c r="O430" s="27" t="str">
        <f aca="false">IF(OR($B430="",$C430="",$E430=""),"",SUMIFS($E$6:E430,$B$6:B430,B430,$C$6:C430,C430,$M$6:M430,M430))</f>
        <v/>
      </c>
      <c r="P430" s="27" t="str">
        <f aca="false">IF(OR($B430="",$C430="",$E430=""),"",SUMIFS($Q$6:Q429,$B$6:B429,B430,$C$6:C429,C430,$M$6:M429,M430))</f>
        <v/>
      </c>
      <c r="Q430" s="27" t="str">
        <f aca="false">IF(OR($B430="",$C430="",$E430=""),"",IFERROR(CHOOSE(MATCH(INDEX('Section Master'!$H$5:$H$29,MATCH($C430,'Section Master'!$A$5:$A$29,0)),{"Single+Aggregate","Aggregate","Per payment","Excess over","None"},0),IF(O430&gt;INDEX('Section Master'!$J$5:$J$29,MATCH($C430,'Section Master'!$A$5:$A$29,0)),O430-P430,IF(E430&gt;INDEX('Section Master'!$I$5:$I$29,MATCH($C430,'Section Master'!$A$5:$A$29,0)),E430,0)),IF(O430&gt;INDEX('Section Master'!$J$5:$J$29,MATCH($C430,'Section Master'!$A$5:$A$29,0)),O430-P430,0),IF(E430&gt;INDEX('Section Master'!$I$5:$I$29,MATCH($C430,'Section Master'!$A$5:$A$29,0)),E430,0),MAX(0,O430-INDEX('Section Master'!$J$5:$J$29,MATCH($C430,'Section Master'!$A$5:$A$29,0)))-P430,E430),0))</f>
        <v/>
      </c>
      <c r="R430" s="28" t="str">
        <f aca="false">IF(Q430="","",ROUND(Q430*L430,0))</f>
        <v/>
      </c>
      <c r="T430" s="29" t="str">
        <f aca="false">IF(A430="","",IF(MONTH(A430)=3,DATE(YEAR(A430),4,30),DATE(YEAR(A430),MONTH(A430)+1,7)))</f>
        <v/>
      </c>
      <c r="U430" s="26" t="str">
        <f aca="false">IF(OR(R430="",F430=""),"",IF(R430=0,0,IF(F430&gt;T430,(YEAR(F430)-YEAR(A430))*12+MONTH(F430)-MONTH(A430)+1,0)))</f>
        <v/>
      </c>
      <c r="V430" s="30" t="str">
        <f aca="false">IF(U430="","",ROUND(R430*Summary!$C$7*U430,0))</f>
        <v/>
      </c>
      <c r="W430" s="21" t="str">
        <f aca="false">IF(OR($B430="",$C430="",$E430=""),"",IF(R430=0,"No TDS yet",IF(F430="",IF(Summary!$C$6&gt;T430,"Overdue","Pending"),IF(F430&gt;T430,"Deposited late","Deposited"))))</f>
        <v/>
      </c>
      <c r="X430" s="31" t="str">
        <f aca="false">IF(B430="","",IF(OR(ISNA(MATCH($B430,Deductees!$A$5:$A$304,0)),ISNA(MATCH($C430,'Section Master'!$A$5:$A$29,0)),E430=""),1,0))</f>
        <v/>
      </c>
    </row>
    <row r="431" customFormat="false" ht="15" hidden="false" customHeight="true" outlineLevel="0" collapsed="false">
      <c r="A431" s="32"/>
      <c r="B431" s="17"/>
      <c r="C431" s="17"/>
      <c r="D431" s="17"/>
      <c r="E431" s="33"/>
      <c r="F431" s="32"/>
      <c r="G431" s="17"/>
      <c r="H431" s="24" t="str">
        <f aca="false">IF($B431="","",IFERROR(INDEX(Deductees!$B$5:$B$304,MATCH($B431,Deductees!$A$5:$A$304,0))&amp;"",""))</f>
        <v/>
      </c>
      <c r="I431" s="24" t="str">
        <f aca="false">IF($B431="","",IFERROR(INDEX(Deductees!$C$5:$C$304,MATCH($B431,Deductees!$A$5:$A$304,0)),"Not in master"))</f>
        <v/>
      </c>
      <c r="J431" s="24" t="str">
        <f aca="false">IF($B431="","",IFERROR(INDEX(Deductees!$D$5:$D$304,MATCH($B431,Deductees!$A$5:$A$304,0)),"-"))</f>
        <v/>
      </c>
      <c r="K431" s="24" t="str">
        <f aca="false">IF($C431="","",IFERROR(INDEX('Section Master'!$C$5:$C$29,MATCH($C431,'Section Master'!$A$5:$A$29,0))&amp;" / "&amp;INDEX('Section Master'!$D$5:$D$29,MATCH($C431,'Section Master'!$A$5:$A$29,0)),"Code not found"))</f>
        <v/>
      </c>
      <c r="L431" s="25" t="str">
        <f aca="false">IF(OR($B431="",$C431="",$E431=""),"",IFERROR(IF(I431&lt;&gt;"Valid",MAX(INDEX('Section Master'!$F$5:$F$29,MATCH($C431,'Section Master'!$A$5:$A$29,0)),INDEX('Section Master'!$G$5:$G$29,MATCH($C431,'Section Master'!$A$5:$A$29,0))),IF(J431="Individual/HUF",INDEX('Section Master'!$E$5:$E$29,MATCH($C431,'Section Master'!$A$5:$A$29,0)),INDEX('Section Master'!$F$5:$F$29,MATCH($C431,'Section Master'!$A$5:$A$29,0)))),0))</f>
        <v/>
      </c>
      <c r="M431" s="26" t="str">
        <f aca="false">IF(A431="","",IF(MONTH(A431)&gt;=4,YEAR(A431),YEAR(A431)-1))</f>
        <v/>
      </c>
      <c r="N431" s="21" t="str">
        <f aca="false">IF(A431="","","Q"&amp;CHOOSE(MONTH(A431),4,4,4,1,1,1,2,2,2,3,3,3))</f>
        <v/>
      </c>
      <c r="O431" s="27" t="str">
        <f aca="false">IF(OR($B431="",$C431="",$E431=""),"",SUMIFS($E$6:E431,$B$6:B431,B431,$C$6:C431,C431,$M$6:M431,M431))</f>
        <v/>
      </c>
      <c r="P431" s="27" t="str">
        <f aca="false">IF(OR($B431="",$C431="",$E431=""),"",SUMIFS($Q$6:Q430,$B$6:B430,B431,$C$6:C430,C431,$M$6:M430,M431))</f>
        <v/>
      </c>
      <c r="Q431" s="27" t="str">
        <f aca="false">IF(OR($B431="",$C431="",$E431=""),"",IFERROR(CHOOSE(MATCH(INDEX('Section Master'!$H$5:$H$29,MATCH($C431,'Section Master'!$A$5:$A$29,0)),{"Single+Aggregate","Aggregate","Per payment","Excess over","None"},0),IF(O431&gt;INDEX('Section Master'!$J$5:$J$29,MATCH($C431,'Section Master'!$A$5:$A$29,0)),O431-P431,IF(E431&gt;INDEX('Section Master'!$I$5:$I$29,MATCH($C431,'Section Master'!$A$5:$A$29,0)),E431,0)),IF(O431&gt;INDEX('Section Master'!$J$5:$J$29,MATCH($C431,'Section Master'!$A$5:$A$29,0)),O431-P431,0),IF(E431&gt;INDEX('Section Master'!$I$5:$I$29,MATCH($C431,'Section Master'!$A$5:$A$29,0)),E431,0),MAX(0,O431-INDEX('Section Master'!$J$5:$J$29,MATCH($C431,'Section Master'!$A$5:$A$29,0)))-P431,E431),0))</f>
        <v/>
      </c>
      <c r="R431" s="28" t="str">
        <f aca="false">IF(Q431="","",ROUND(Q431*L431,0))</f>
        <v/>
      </c>
      <c r="T431" s="29" t="str">
        <f aca="false">IF(A431="","",IF(MONTH(A431)=3,DATE(YEAR(A431),4,30),DATE(YEAR(A431),MONTH(A431)+1,7)))</f>
        <v/>
      </c>
      <c r="U431" s="26" t="str">
        <f aca="false">IF(OR(R431="",F431=""),"",IF(R431=0,0,IF(F431&gt;T431,(YEAR(F431)-YEAR(A431))*12+MONTH(F431)-MONTH(A431)+1,0)))</f>
        <v/>
      </c>
      <c r="V431" s="30" t="str">
        <f aca="false">IF(U431="","",ROUND(R431*Summary!$C$7*U431,0))</f>
        <v/>
      </c>
      <c r="W431" s="21" t="str">
        <f aca="false">IF(OR($B431="",$C431="",$E431=""),"",IF(R431=0,"No TDS yet",IF(F431="",IF(Summary!$C$6&gt;T431,"Overdue","Pending"),IF(F431&gt;T431,"Deposited late","Deposited"))))</f>
        <v/>
      </c>
      <c r="X431" s="31" t="str">
        <f aca="false">IF(B431="","",IF(OR(ISNA(MATCH($B431,Deductees!$A$5:$A$304,0)),ISNA(MATCH($C431,'Section Master'!$A$5:$A$29,0)),E431=""),1,0))</f>
        <v/>
      </c>
    </row>
    <row r="432" customFormat="false" ht="15" hidden="false" customHeight="true" outlineLevel="0" collapsed="false">
      <c r="A432" s="32"/>
      <c r="B432" s="17"/>
      <c r="C432" s="17"/>
      <c r="D432" s="17"/>
      <c r="E432" s="33"/>
      <c r="F432" s="32"/>
      <c r="G432" s="17"/>
      <c r="H432" s="24" t="str">
        <f aca="false">IF($B432="","",IFERROR(INDEX(Deductees!$B$5:$B$304,MATCH($B432,Deductees!$A$5:$A$304,0))&amp;"",""))</f>
        <v/>
      </c>
      <c r="I432" s="24" t="str">
        <f aca="false">IF($B432="","",IFERROR(INDEX(Deductees!$C$5:$C$304,MATCH($B432,Deductees!$A$5:$A$304,0)),"Not in master"))</f>
        <v/>
      </c>
      <c r="J432" s="24" t="str">
        <f aca="false">IF($B432="","",IFERROR(INDEX(Deductees!$D$5:$D$304,MATCH($B432,Deductees!$A$5:$A$304,0)),"-"))</f>
        <v/>
      </c>
      <c r="K432" s="24" t="str">
        <f aca="false">IF($C432="","",IFERROR(INDEX('Section Master'!$C$5:$C$29,MATCH($C432,'Section Master'!$A$5:$A$29,0))&amp;" / "&amp;INDEX('Section Master'!$D$5:$D$29,MATCH($C432,'Section Master'!$A$5:$A$29,0)),"Code not found"))</f>
        <v/>
      </c>
      <c r="L432" s="25" t="str">
        <f aca="false">IF(OR($B432="",$C432="",$E432=""),"",IFERROR(IF(I432&lt;&gt;"Valid",MAX(INDEX('Section Master'!$F$5:$F$29,MATCH($C432,'Section Master'!$A$5:$A$29,0)),INDEX('Section Master'!$G$5:$G$29,MATCH($C432,'Section Master'!$A$5:$A$29,0))),IF(J432="Individual/HUF",INDEX('Section Master'!$E$5:$E$29,MATCH($C432,'Section Master'!$A$5:$A$29,0)),INDEX('Section Master'!$F$5:$F$29,MATCH($C432,'Section Master'!$A$5:$A$29,0)))),0))</f>
        <v/>
      </c>
      <c r="M432" s="26" t="str">
        <f aca="false">IF(A432="","",IF(MONTH(A432)&gt;=4,YEAR(A432),YEAR(A432)-1))</f>
        <v/>
      </c>
      <c r="N432" s="21" t="str">
        <f aca="false">IF(A432="","","Q"&amp;CHOOSE(MONTH(A432),4,4,4,1,1,1,2,2,2,3,3,3))</f>
        <v/>
      </c>
      <c r="O432" s="27" t="str">
        <f aca="false">IF(OR($B432="",$C432="",$E432=""),"",SUMIFS($E$6:E432,$B$6:B432,B432,$C$6:C432,C432,$M$6:M432,M432))</f>
        <v/>
      </c>
      <c r="P432" s="27" t="str">
        <f aca="false">IF(OR($B432="",$C432="",$E432=""),"",SUMIFS($Q$6:Q431,$B$6:B431,B432,$C$6:C431,C432,$M$6:M431,M432))</f>
        <v/>
      </c>
      <c r="Q432" s="27" t="str">
        <f aca="false">IF(OR($B432="",$C432="",$E432=""),"",IFERROR(CHOOSE(MATCH(INDEX('Section Master'!$H$5:$H$29,MATCH($C432,'Section Master'!$A$5:$A$29,0)),{"Single+Aggregate","Aggregate","Per payment","Excess over","None"},0),IF(O432&gt;INDEX('Section Master'!$J$5:$J$29,MATCH($C432,'Section Master'!$A$5:$A$29,0)),O432-P432,IF(E432&gt;INDEX('Section Master'!$I$5:$I$29,MATCH($C432,'Section Master'!$A$5:$A$29,0)),E432,0)),IF(O432&gt;INDEX('Section Master'!$J$5:$J$29,MATCH($C432,'Section Master'!$A$5:$A$29,0)),O432-P432,0),IF(E432&gt;INDEX('Section Master'!$I$5:$I$29,MATCH($C432,'Section Master'!$A$5:$A$29,0)),E432,0),MAX(0,O432-INDEX('Section Master'!$J$5:$J$29,MATCH($C432,'Section Master'!$A$5:$A$29,0)))-P432,E432),0))</f>
        <v/>
      </c>
      <c r="R432" s="28" t="str">
        <f aca="false">IF(Q432="","",ROUND(Q432*L432,0))</f>
        <v/>
      </c>
      <c r="T432" s="29" t="str">
        <f aca="false">IF(A432="","",IF(MONTH(A432)=3,DATE(YEAR(A432),4,30),DATE(YEAR(A432),MONTH(A432)+1,7)))</f>
        <v/>
      </c>
      <c r="U432" s="26" t="str">
        <f aca="false">IF(OR(R432="",F432=""),"",IF(R432=0,0,IF(F432&gt;T432,(YEAR(F432)-YEAR(A432))*12+MONTH(F432)-MONTH(A432)+1,0)))</f>
        <v/>
      </c>
      <c r="V432" s="30" t="str">
        <f aca="false">IF(U432="","",ROUND(R432*Summary!$C$7*U432,0))</f>
        <v/>
      </c>
      <c r="W432" s="21" t="str">
        <f aca="false">IF(OR($B432="",$C432="",$E432=""),"",IF(R432=0,"No TDS yet",IF(F432="",IF(Summary!$C$6&gt;T432,"Overdue","Pending"),IF(F432&gt;T432,"Deposited late","Deposited"))))</f>
        <v/>
      </c>
      <c r="X432" s="31" t="str">
        <f aca="false">IF(B432="","",IF(OR(ISNA(MATCH($B432,Deductees!$A$5:$A$304,0)),ISNA(MATCH($C432,'Section Master'!$A$5:$A$29,0)),E432=""),1,0))</f>
        <v/>
      </c>
    </row>
    <row r="433" customFormat="false" ht="15" hidden="false" customHeight="true" outlineLevel="0" collapsed="false">
      <c r="A433" s="32"/>
      <c r="B433" s="17"/>
      <c r="C433" s="17"/>
      <c r="D433" s="17"/>
      <c r="E433" s="33"/>
      <c r="F433" s="32"/>
      <c r="G433" s="17"/>
      <c r="H433" s="24" t="str">
        <f aca="false">IF($B433="","",IFERROR(INDEX(Deductees!$B$5:$B$304,MATCH($B433,Deductees!$A$5:$A$304,0))&amp;"",""))</f>
        <v/>
      </c>
      <c r="I433" s="24" t="str">
        <f aca="false">IF($B433="","",IFERROR(INDEX(Deductees!$C$5:$C$304,MATCH($B433,Deductees!$A$5:$A$304,0)),"Not in master"))</f>
        <v/>
      </c>
      <c r="J433" s="24" t="str">
        <f aca="false">IF($B433="","",IFERROR(INDEX(Deductees!$D$5:$D$304,MATCH($B433,Deductees!$A$5:$A$304,0)),"-"))</f>
        <v/>
      </c>
      <c r="K433" s="24" t="str">
        <f aca="false">IF($C433="","",IFERROR(INDEX('Section Master'!$C$5:$C$29,MATCH($C433,'Section Master'!$A$5:$A$29,0))&amp;" / "&amp;INDEX('Section Master'!$D$5:$D$29,MATCH($C433,'Section Master'!$A$5:$A$29,0)),"Code not found"))</f>
        <v/>
      </c>
      <c r="L433" s="25" t="str">
        <f aca="false">IF(OR($B433="",$C433="",$E433=""),"",IFERROR(IF(I433&lt;&gt;"Valid",MAX(INDEX('Section Master'!$F$5:$F$29,MATCH($C433,'Section Master'!$A$5:$A$29,0)),INDEX('Section Master'!$G$5:$G$29,MATCH($C433,'Section Master'!$A$5:$A$29,0))),IF(J433="Individual/HUF",INDEX('Section Master'!$E$5:$E$29,MATCH($C433,'Section Master'!$A$5:$A$29,0)),INDEX('Section Master'!$F$5:$F$29,MATCH($C433,'Section Master'!$A$5:$A$29,0)))),0))</f>
        <v/>
      </c>
      <c r="M433" s="26" t="str">
        <f aca="false">IF(A433="","",IF(MONTH(A433)&gt;=4,YEAR(A433),YEAR(A433)-1))</f>
        <v/>
      </c>
      <c r="N433" s="21" t="str">
        <f aca="false">IF(A433="","","Q"&amp;CHOOSE(MONTH(A433),4,4,4,1,1,1,2,2,2,3,3,3))</f>
        <v/>
      </c>
      <c r="O433" s="27" t="str">
        <f aca="false">IF(OR($B433="",$C433="",$E433=""),"",SUMIFS($E$6:E433,$B$6:B433,B433,$C$6:C433,C433,$M$6:M433,M433))</f>
        <v/>
      </c>
      <c r="P433" s="27" t="str">
        <f aca="false">IF(OR($B433="",$C433="",$E433=""),"",SUMIFS($Q$6:Q432,$B$6:B432,B433,$C$6:C432,C433,$M$6:M432,M433))</f>
        <v/>
      </c>
      <c r="Q433" s="27" t="str">
        <f aca="false">IF(OR($B433="",$C433="",$E433=""),"",IFERROR(CHOOSE(MATCH(INDEX('Section Master'!$H$5:$H$29,MATCH($C433,'Section Master'!$A$5:$A$29,0)),{"Single+Aggregate","Aggregate","Per payment","Excess over","None"},0),IF(O433&gt;INDEX('Section Master'!$J$5:$J$29,MATCH($C433,'Section Master'!$A$5:$A$29,0)),O433-P433,IF(E433&gt;INDEX('Section Master'!$I$5:$I$29,MATCH($C433,'Section Master'!$A$5:$A$29,0)),E433,0)),IF(O433&gt;INDEX('Section Master'!$J$5:$J$29,MATCH($C433,'Section Master'!$A$5:$A$29,0)),O433-P433,0),IF(E433&gt;INDEX('Section Master'!$I$5:$I$29,MATCH($C433,'Section Master'!$A$5:$A$29,0)),E433,0),MAX(0,O433-INDEX('Section Master'!$J$5:$J$29,MATCH($C433,'Section Master'!$A$5:$A$29,0)))-P433,E433),0))</f>
        <v/>
      </c>
      <c r="R433" s="28" t="str">
        <f aca="false">IF(Q433="","",ROUND(Q433*L433,0))</f>
        <v/>
      </c>
      <c r="T433" s="29" t="str">
        <f aca="false">IF(A433="","",IF(MONTH(A433)=3,DATE(YEAR(A433),4,30),DATE(YEAR(A433),MONTH(A433)+1,7)))</f>
        <v/>
      </c>
      <c r="U433" s="26" t="str">
        <f aca="false">IF(OR(R433="",F433=""),"",IF(R433=0,0,IF(F433&gt;T433,(YEAR(F433)-YEAR(A433))*12+MONTH(F433)-MONTH(A433)+1,0)))</f>
        <v/>
      </c>
      <c r="V433" s="30" t="str">
        <f aca="false">IF(U433="","",ROUND(R433*Summary!$C$7*U433,0))</f>
        <v/>
      </c>
      <c r="W433" s="21" t="str">
        <f aca="false">IF(OR($B433="",$C433="",$E433=""),"",IF(R433=0,"No TDS yet",IF(F433="",IF(Summary!$C$6&gt;T433,"Overdue","Pending"),IF(F433&gt;T433,"Deposited late","Deposited"))))</f>
        <v/>
      </c>
      <c r="X433" s="31" t="str">
        <f aca="false">IF(B433="","",IF(OR(ISNA(MATCH($B433,Deductees!$A$5:$A$304,0)),ISNA(MATCH($C433,'Section Master'!$A$5:$A$29,0)),E433=""),1,0))</f>
        <v/>
      </c>
    </row>
    <row r="434" customFormat="false" ht="15" hidden="false" customHeight="true" outlineLevel="0" collapsed="false">
      <c r="A434" s="32"/>
      <c r="B434" s="17"/>
      <c r="C434" s="17"/>
      <c r="D434" s="17"/>
      <c r="E434" s="33"/>
      <c r="F434" s="32"/>
      <c r="G434" s="17"/>
      <c r="H434" s="24" t="str">
        <f aca="false">IF($B434="","",IFERROR(INDEX(Deductees!$B$5:$B$304,MATCH($B434,Deductees!$A$5:$A$304,0))&amp;"",""))</f>
        <v/>
      </c>
      <c r="I434" s="24" t="str">
        <f aca="false">IF($B434="","",IFERROR(INDEX(Deductees!$C$5:$C$304,MATCH($B434,Deductees!$A$5:$A$304,0)),"Not in master"))</f>
        <v/>
      </c>
      <c r="J434" s="24" t="str">
        <f aca="false">IF($B434="","",IFERROR(INDEX(Deductees!$D$5:$D$304,MATCH($B434,Deductees!$A$5:$A$304,0)),"-"))</f>
        <v/>
      </c>
      <c r="K434" s="24" t="str">
        <f aca="false">IF($C434="","",IFERROR(INDEX('Section Master'!$C$5:$C$29,MATCH($C434,'Section Master'!$A$5:$A$29,0))&amp;" / "&amp;INDEX('Section Master'!$D$5:$D$29,MATCH($C434,'Section Master'!$A$5:$A$29,0)),"Code not found"))</f>
        <v/>
      </c>
      <c r="L434" s="25" t="str">
        <f aca="false">IF(OR($B434="",$C434="",$E434=""),"",IFERROR(IF(I434&lt;&gt;"Valid",MAX(INDEX('Section Master'!$F$5:$F$29,MATCH($C434,'Section Master'!$A$5:$A$29,0)),INDEX('Section Master'!$G$5:$G$29,MATCH($C434,'Section Master'!$A$5:$A$29,0))),IF(J434="Individual/HUF",INDEX('Section Master'!$E$5:$E$29,MATCH($C434,'Section Master'!$A$5:$A$29,0)),INDEX('Section Master'!$F$5:$F$29,MATCH($C434,'Section Master'!$A$5:$A$29,0)))),0))</f>
        <v/>
      </c>
      <c r="M434" s="26" t="str">
        <f aca="false">IF(A434="","",IF(MONTH(A434)&gt;=4,YEAR(A434),YEAR(A434)-1))</f>
        <v/>
      </c>
      <c r="N434" s="21" t="str">
        <f aca="false">IF(A434="","","Q"&amp;CHOOSE(MONTH(A434),4,4,4,1,1,1,2,2,2,3,3,3))</f>
        <v/>
      </c>
      <c r="O434" s="27" t="str">
        <f aca="false">IF(OR($B434="",$C434="",$E434=""),"",SUMIFS($E$6:E434,$B$6:B434,B434,$C$6:C434,C434,$M$6:M434,M434))</f>
        <v/>
      </c>
      <c r="P434" s="27" t="str">
        <f aca="false">IF(OR($B434="",$C434="",$E434=""),"",SUMIFS($Q$6:Q433,$B$6:B433,B434,$C$6:C433,C434,$M$6:M433,M434))</f>
        <v/>
      </c>
      <c r="Q434" s="27" t="str">
        <f aca="false">IF(OR($B434="",$C434="",$E434=""),"",IFERROR(CHOOSE(MATCH(INDEX('Section Master'!$H$5:$H$29,MATCH($C434,'Section Master'!$A$5:$A$29,0)),{"Single+Aggregate","Aggregate","Per payment","Excess over","None"},0),IF(O434&gt;INDEX('Section Master'!$J$5:$J$29,MATCH($C434,'Section Master'!$A$5:$A$29,0)),O434-P434,IF(E434&gt;INDEX('Section Master'!$I$5:$I$29,MATCH($C434,'Section Master'!$A$5:$A$29,0)),E434,0)),IF(O434&gt;INDEX('Section Master'!$J$5:$J$29,MATCH($C434,'Section Master'!$A$5:$A$29,0)),O434-P434,0),IF(E434&gt;INDEX('Section Master'!$I$5:$I$29,MATCH($C434,'Section Master'!$A$5:$A$29,0)),E434,0),MAX(0,O434-INDEX('Section Master'!$J$5:$J$29,MATCH($C434,'Section Master'!$A$5:$A$29,0)))-P434,E434),0))</f>
        <v/>
      </c>
      <c r="R434" s="28" t="str">
        <f aca="false">IF(Q434="","",ROUND(Q434*L434,0))</f>
        <v/>
      </c>
      <c r="T434" s="29" t="str">
        <f aca="false">IF(A434="","",IF(MONTH(A434)=3,DATE(YEAR(A434),4,30),DATE(YEAR(A434),MONTH(A434)+1,7)))</f>
        <v/>
      </c>
      <c r="U434" s="26" t="str">
        <f aca="false">IF(OR(R434="",F434=""),"",IF(R434=0,0,IF(F434&gt;T434,(YEAR(F434)-YEAR(A434))*12+MONTH(F434)-MONTH(A434)+1,0)))</f>
        <v/>
      </c>
      <c r="V434" s="30" t="str">
        <f aca="false">IF(U434="","",ROUND(R434*Summary!$C$7*U434,0))</f>
        <v/>
      </c>
      <c r="W434" s="21" t="str">
        <f aca="false">IF(OR($B434="",$C434="",$E434=""),"",IF(R434=0,"No TDS yet",IF(F434="",IF(Summary!$C$6&gt;T434,"Overdue","Pending"),IF(F434&gt;T434,"Deposited late","Deposited"))))</f>
        <v/>
      </c>
      <c r="X434" s="31" t="str">
        <f aca="false">IF(B434="","",IF(OR(ISNA(MATCH($B434,Deductees!$A$5:$A$304,0)),ISNA(MATCH($C434,'Section Master'!$A$5:$A$29,0)),E434=""),1,0))</f>
        <v/>
      </c>
    </row>
    <row r="435" customFormat="false" ht="15" hidden="false" customHeight="true" outlineLevel="0" collapsed="false">
      <c r="A435" s="32"/>
      <c r="B435" s="17"/>
      <c r="C435" s="17"/>
      <c r="D435" s="17"/>
      <c r="E435" s="33"/>
      <c r="F435" s="32"/>
      <c r="G435" s="17"/>
      <c r="H435" s="24" t="str">
        <f aca="false">IF($B435="","",IFERROR(INDEX(Deductees!$B$5:$B$304,MATCH($B435,Deductees!$A$5:$A$304,0))&amp;"",""))</f>
        <v/>
      </c>
      <c r="I435" s="24" t="str">
        <f aca="false">IF($B435="","",IFERROR(INDEX(Deductees!$C$5:$C$304,MATCH($B435,Deductees!$A$5:$A$304,0)),"Not in master"))</f>
        <v/>
      </c>
      <c r="J435" s="24" t="str">
        <f aca="false">IF($B435="","",IFERROR(INDEX(Deductees!$D$5:$D$304,MATCH($B435,Deductees!$A$5:$A$304,0)),"-"))</f>
        <v/>
      </c>
      <c r="K435" s="24" t="str">
        <f aca="false">IF($C435="","",IFERROR(INDEX('Section Master'!$C$5:$C$29,MATCH($C435,'Section Master'!$A$5:$A$29,0))&amp;" / "&amp;INDEX('Section Master'!$D$5:$D$29,MATCH($C435,'Section Master'!$A$5:$A$29,0)),"Code not found"))</f>
        <v/>
      </c>
      <c r="L435" s="25" t="str">
        <f aca="false">IF(OR($B435="",$C435="",$E435=""),"",IFERROR(IF(I435&lt;&gt;"Valid",MAX(INDEX('Section Master'!$F$5:$F$29,MATCH($C435,'Section Master'!$A$5:$A$29,0)),INDEX('Section Master'!$G$5:$G$29,MATCH($C435,'Section Master'!$A$5:$A$29,0))),IF(J435="Individual/HUF",INDEX('Section Master'!$E$5:$E$29,MATCH($C435,'Section Master'!$A$5:$A$29,0)),INDEX('Section Master'!$F$5:$F$29,MATCH($C435,'Section Master'!$A$5:$A$29,0)))),0))</f>
        <v/>
      </c>
      <c r="M435" s="26" t="str">
        <f aca="false">IF(A435="","",IF(MONTH(A435)&gt;=4,YEAR(A435),YEAR(A435)-1))</f>
        <v/>
      </c>
      <c r="N435" s="21" t="str">
        <f aca="false">IF(A435="","","Q"&amp;CHOOSE(MONTH(A435),4,4,4,1,1,1,2,2,2,3,3,3))</f>
        <v/>
      </c>
      <c r="O435" s="27" t="str">
        <f aca="false">IF(OR($B435="",$C435="",$E435=""),"",SUMIFS($E$6:E435,$B$6:B435,B435,$C$6:C435,C435,$M$6:M435,M435))</f>
        <v/>
      </c>
      <c r="P435" s="27" t="str">
        <f aca="false">IF(OR($B435="",$C435="",$E435=""),"",SUMIFS($Q$6:Q434,$B$6:B434,B435,$C$6:C434,C435,$M$6:M434,M435))</f>
        <v/>
      </c>
      <c r="Q435" s="27" t="str">
        <f aca="false">IF(OR($B435="",$C435="",$E435=""),"",IFERROR(CHOOSE(MATCH(INDEX('Section Master'!$H$5:$H$29,MATCH($C435,'Section Master'!$A$5:$A$29,0)),{"Single+Aggregate","Aggregate","Per payment","Excess over","None"},0),IF(O435&gt;INDEX('Section Master'!$J$5:$J$29,MATCH($C435,'Section Master'!$A$5:$A$29,0)),O435-P435,IF(E435&gt;INDEX('Section Master'!$I$5:$I$29,MATCH($C435,'Section Master'!$A$5:$A$29,0)),E435,0)),IF(O435&gt;INDEX('Section Master'!$J$5:$J$29,MATCH($C435,'Section Master'!$A$5:$A$29,0)),O435-P435,0),IF(E435&gt;INDEX('Section Master'!$I$5:$I$29,MATCH($C435,'Section Master'!$A$5:$A$29,0)),E435,0),MAX(0,O435-INDEX('Section Master'!$J$5:$J$29,MATCH($C435,'Section Master'!$A$5:$A$29,0)))-P435,E435),0))</f>
        <v/>
      </c>
      <c r="R435" s="28" t="str">
        <f aca="false">IF(Q435="","",ROUND(Q435*L435,0))</f>
        <v/>
      </c>
      <c r="T435" s="29" t="str">
        <f aca="false">IF(A435="","",IF(MONTH(A435)=3,DATE(YEAR(A435),4,30),DATE(YEAR(A435),MONTH(A435)+1,7)))</f>
        <v/>
      </c>
      <c r="U435" s="26" t="str">
        <f aca="false">IF(OR(R435="",F435=""),"",IF(R435=0,0,IF(F435&gt;T435,(YEAR(F435)-YEAR(A435))*12+MONTH(F435)-MONTH(A435)+1,0)))</f>
        <v/>
      </c>
      <c r="V435" s="30" t="str">
        <f aca="false">IF(U435="","",ROUND(R435*Summary!$C$7*U435,0))</f>
        <v/>
      </c>
      <c r="W435" s="21" t="str">
        <f aca="false">IF(OR($B435="",$C435="",$E435=""),"",IF(R435=0,"No TDS yet",IF(F435="",IF(Summary!$C$6&gt;T435,"Overdue","Pending"),IF(F435&gt;T435,"Deposited late","Deposited"))))</f>
        <v/>
      </c>
      <c r="X435" s="31" t="str">
        <f aca="false">IF(B435="","",IF(OR(ISNA(MATCH($B435,Deductees!$A$5:$A$304,0)),ISNA(MATCH($C435,'Section Master'!$A$5:$A$29,0)),E435=""),1,0))</f>
        <v/>
      </c>
    </row>
    <row r="436" customFormat="false" ht="15" hidden="false" customHeight="true" outlineLevel="0" collapsed="false">
      <c r="A436" s="32"/>
      <c r="B436" s="17"/>
      <c r="C436" s="17"/>
      <c r="D436" s="17"/>
      <c r="E436" s="33"/>
      <c r="F436" s="32"/>
      <c r="G436" s="17"/>
      <c r="H436" s="24" t="str">
        <f aca="false">IF($B436="","",IFERROR(INDEX(Deductees!$B$5:$B$304,MATCH($B436,Deductees!$A$5:$A$304,0))&amp;"",""))</f>
        <v/>
      </c>
      <c r="I436" s="24" t="str">
        <f aca="false">IF($B436="","",IFERROR(INDEX(Deductees!$C$5:$C$304,MATCH($B436,Deductees!$A$5:$A$304,0)),"Not in master"))</f>
        <v/>
      </c>
      <c r="J436" s="24" t="str">
        <f aca="false">IF($B436="","",IFERROR(INDEX(Deductees!$D$5:$D$304,MATCH($B436,Deductees!$A$5:$A$304,0)),"-"))</f>
        <v/>
      </c>
      <c r="K436" s="24" t="str">
        <f aca="false">IF($C436="","",IFERROR(INDEX('Section Master'!$C$5:$C$29,MATCH($C436,'Section Master'!$A$5:$A$29,0))&amp;" / "&amp;INDEX('Section Master'!$D$5:$D$29,MATCH($C436,'Section Master'!$A$5:$A$29,0)),"Code not found"))</f>
        <v/>
      </c>
      <c r="L436" s="25" t="str">
        <f aca="false">IF(OR($B436="",$C436="",$E436=""),"",IFERROR(IF(I436&lt;&gt;"Valid",MAX(INDEX('Section Master'!$F$5:$F$29,MATCH($C436,'Section Master'!$A$5:$A$29,0)),INDEX('Section Master'!$G$5:$G$29,MATCH($C436,'Section Master'!$A$5:$A$29,0))),IF(J436="Individual/HUF",INDEX('Section Master'!$E$5:$E$29,MATCH($C436,'Section Master'!$A$5:$A$29,0)),INDEX('Section Master'!$F$5:$F$29,MATCH($C436,'Section Master'!$A$5:$A$29,0)))),0))</f>
        <v/>
      </c>
      <c r="M436" s="26" t="str">
        <f aca="false">IF(A436="","",IF(MONTH(A436)&gt;=4,YEAR(A436),YEAR(A436)-1))</f>
        <v/>
      </c>
      <c r="N436" s="21" t="str">
        <f aca="false">IF(A436="","","Q"&amp;CHOOSE(MONTH(A436),4,4,4,1,1,1,2,2,2,3,3,3))</f>
        <v/>
      </c>
      <c r="O436" s="27" t="str">
        <f aca="false">IF(OR($B436="",$C436="",$E436=""),"",SUMIFS($E$6:E436,$B$6:B436,B436,$C$6:C436,C436,$M$6:M436,M436))</f>
        <v/>
      </c>
      <c r="P436" s="27" t="str">
        <f aca="false">IF(OR($B436="",$C436="",$E436=""),"",SUMIFS($Q$6:Q435,$B$6:B435,B436,$C$6:C435,C436,$M$6:M435,M436))</f>
        <v/>
      </c>
      <c r="Q436" s="27" t="str">
        <f aca="false">IF(OR($B436="",$C436="",$E436=""),"",IFERROR(CHOOSE(MATCH(INDEX('Section Master'!$H$5:$H$29,MATCH($C436,'Section Master'!$A$5:$A$29,0)),{"Single+Aggregate","Aggregate","Per payment","Excess over","None"},0),IF(O436&gt;INDEX('Section Master'!$J$5:$J$29,MATCH($C436,'Section Master'!$A$5:$A$29,0)),O436-P436,IF(E436&gt;INDEX('Section Master'!$I$5:$I$29,MATCH($C436,'Section Master'!$A$5:$A$29,0)),E436,0)),IF(O436&gt;INDEX('Section Master'!$J$5:$J$29,MATCH($C436,'Section Master'!$A$5:$A$29,0)),O436-P436,0),IF(E436&gt;INDEX('Section Master'!$I$5:$I$29,MATCH($C436,'Section Master'!$A$5:$A$29,0)),E436,0),MAX(0,O436-INDEX('Section Master'!$J$5:$J$29,MATCH($C436,'Section Master'!$A$5:$A$29,0)))-P436,E436),0))</f>
        <v/>
      </c>
      <c r="R436" s="28" t="str">
        <f aca="false">IF(Q436="","",ROUND(Q436*L436,0))</f>
        <v/>
      </c>
      <c r="T436" s="29" t="str">
        <f aca="false">IF(A436="","",IF(MONTH(A436)=3,DATE(YEAR(A436),4,30),DATE(YEAR(A436),MONTH(A436)+1,7)))</f>
        <v/>
      </c>
      <c r="U436" s="26" t="str">
        <f aca="false">IF(OR(R436="",F436=""),"",IF(R436=0,0,IF(F436&gt;T436,(YEAR(F436)-YEAR(A436))*12+MONTH(F436)-MONTH(A436)+1,0)))</f>
        <v/>
      </c>
      <c r="V436" s="30" t="str">
        <f aca="false">IF(U436="","",ROUND(R436*Summary!$C$7*U436,0))</f>
        <v/>
      </c>
      <c r="W436" s="21" t="str">
        <f aca="false">IF(OR($B436="",$C436="",$E436=""),"",IF(R436=0,"No TDS yet",IF(F436="",IF(Summary!$C$6&gt;T436,"Overdue","Pending"),IF(F436&gt;T436,"Deposited late","Deposited"))))</f>
        <v/>
      </c>
      <c r="X436" s="31" t="str">
        <f aca="false">IF(B436="","",IF(OR(ISNA(MATCH($B436,Deductees!$A$5:$A$304,0)),ISNA(MATCH($C436,'Section Master'!$A$5:$A$29,0)),E436=""),1,0))</f>
        <v/>
      </c>
    </row>
    <row r="437" customFormat="false" ht="15" hidden="false" customHeight="true" outlineLevel="0" collapsed="false">
      <c r="A437" s="32"/>
      <c r="B437" s="17"/>
      <c r="C437" s="17"/>
      <c r="D437" s="17"/>
      <c r="E437" s="33"/>
      <c r="F437" s="32"/>
      <c r="G437" s="17"/>
      <c r="H437" s="24" t="str">
        <f aca="false">IF($B437="","",IFERROR(INDEX(Deductees!$B$5:$B$304,MATCH($B437,Deductees!$A$5:$A$304,0))&amp;"",""))</f>
        <v/>
      </c>
      <c r="I437" s="24" t="str">
        <f aca="false">IF($B437="","",IFERROR(INDEX(Deductees!$C$5:$C$304,MATCH($B437,Deductees!$A$5:$A$304,0)),"Not in master"))</f>
        <v/>
      </c>
      <c r="J437" s="24" t="str">
        <f aca="false">IF($B437="","",IFERROR(INDEX(Deductees!$D$5:$D$304,MATCH($B437,Deductees!$A$5:$A$304,0)),"-"))</f>
        <v/>
      </c>
      <c r="K437" s="24" t="str">
        <f aca="false">IF($C437="","",IFERROR(INDEX('Section Master'!$C$5:$C$29,MATCH($C437,'Section Master'!$A$5:$A$29,0))&amp;" / "&amp;INDEX('Section Master'!$D$5:$D$29,MATCH($C437,'Section Master'!$A$5:$A$29,0)),"Code not found"))</f>
        <v/>
      </c>
      <c r="L437" s="25" t="str">
        <f aca="false">IF(OR($B437="",$C437="",$E437=""),"",IFERROR(IF(I437&lt;&gt;"Valid",MAX(INDEX('Section Master'!$F$5:$F$29,MATCH($C437,'Section Master'!$A$5:$A$29,0)),INDEX('Section Master'!$G$5:$G$29,MATCH($C437,'Section Master'!$A$5:$A$29,0))),IF(J437="Individual/HUF",INDEX('Section Master'!$E$5:$E$29,MATCH($C437,'Section Master'!$A$5:$A$29,0)),INDEX('Section Master'!$F$5:$F$29,MATCH($C437,'Section Master'!$A$5:$A$29,0)))),0))</f>
        <v/>
      </c>
      <c r="M437" s="26" t="str">
        <f aca="false">IF(A437="","",IF(MONTH(A437)&gt;=4,YEAR(A437),YEAR(A437)-1))</f>
        <v/>
      </c>
      <c r="N437" s="21" t="str">
        <f aca="false">IF(A437="","","Q"&amp;CHOOSE(MONTH(A437),4,4,4,1,1,1,2,2,2,3,3,3))</f>
        <v/>
      </c>
      <c r="O437" s="27" t="str">
        <f aca="false">IF(OR($B437="",$C437="",$E437=""),"",SUMIFS($E$6:E437,$B$6:B437,B437,$C$6:C437,C437,$M$6:M437,M437))</f>
        <v/>
      </c>
      <c r="P437" s="27" t="str">
        <f aca="false">IF(OR($B437="",$C437="",$E437=""),"",SUMIFS($Q$6:Q436,$B$6:B436,B437,$C$6:C436,C437,$M$6:M436,M437))</f>
        <v/>
      </c>
      <c r="Q437" s="27" t="str">
        <f aca="false">IF(OR($B437="",$C437="",$E437=""),"",IFERROR(CHOOSE(MATCH(INDEX('Section Master'!$H$5:$H$29,MATCH($C437,'Section Master'!$A$5:$A$29,0)),{"Single+Aggregate","Aggregate","Per payment","Excess over","None"},0),IF(O437&gt;INDEX('Section Master'!$J$5:$J$29,MATCH($C437,'Section Master'!$A$5:$A$29,0)),O437-P437,IF(E437&gt;INDEX('Section Master'!$I$5:$I$29,MATCH($C437,'Section Master'!$A$5:$A$29,0)),E437,0)),IF(O437&gt;INDEX('Section Master'!$J$5:$J$29,MATCH($C437,'Section Master'!$A$5:$A$29,0)),O437-P437,0),IF(E437&gt;INDEX('Section Master'!$I$5:$I$29,MATCH($C437,'Section Master'!$A$5:$A$29,0)),E437,0),MAX(0,O437-INDEX('Section Master'!$J$5:$J$29,MATCH($C437,'Section Master'!$A$5:$A$29,0)))-P437,E437),0))</f>
        <v/>
      </c>
      <c r="R437" s="28" t="str">
        <f aca="false">IF(Q437="","",ROUND(Q437*L437,0))</f>
        <v/>
      </c>
      <c r="T437" s="29" t="str">
        <f aca="false">IF(A437="","",IF(MONTH(A437)=3,DATE(YEAR(A437),4,30),DATE(YEAR(A437),MONTH(A437)+1,7)))</f>
        <v/>
      </c>
      <c r="U437" s="26" t="str">
        <f aca="false">IF(OR(R437="",F437=""),"",IF(R437=0,0,IF(F437&gt;T437,(YEAR(F437)-YEAR(A437))*12+MONTH(F437)-MONTH(A437)+1,0)))</f>
        <v/>
      </c>
      <c r="V437" s="30" t="str">
        <f aca="false">IF(U437="","",ROUND(R437*Summary!$C$7*U437,0))</f>
        <v/>
      </c>
      <c r="W437" s="21" t="str">
        <f aca="false">IF(OR($B437="",$C437="",$E437=""),"",IF(R437=0,"No TDS yet",IF(F437="",IF(Summary!$C$6&gt;T437,"Overdue","Pending"),IF(F437&gt;T437,"Deposited late","Deposited"))))</f>
        <v/>
      </c>
      <c r="X437" s="31" t="str">
        <f aca="false">IF(B437="","",IF(OR(ISNA(MATCH($B437,Deductees!$A$5:$A$304,0)),ISNA(MATCH($C437,'Section Master'!$A$5:$A$29,0)),E437=""),1,0))</f>
        <v/>
      </c>
    </row>
    <row r="438" customFormat="false" ht="15" hidden="false" customHeight="true" outlineLevel="0" collapsed="false">
      <c r="A438" s="32"/>
      <c r="B438" s="17"/>
      <c r="C438" s="17"/>
      <c r="D438" s="17"/>
      <c r="E438" s="33"/>
      <c r="F438" s="32"/>
      <c r="G438" s="17"/>
      <c r="H438" s="24" t="str">
        <f aca="false">IF($B438="","",IFERROR(INDEX(Deductees!$B$5:$B$304,MATCH($B438,Deductees!$A$5:$A$304,0))&amp;"",""))</f>
        <v/>
      </c>
      <c r="I438" s="24" t="str">
        <f aca="false">IF($B438="","",IFERROR(INDEX(Deductees!$C$5:$C$304,MATCH($B438,Deductees!$A$5:$A$304,0)),"Not in master"))</f>
        <v/>
      </c>
      <c r="J438" s="24" t="str">
        <f aca="false">IF($B438="","",IFERROR(INDEX(Deductees!$D$5:$D$304,MATCH($B438,Deductees!$A$5:$A$304,0)),"-"))</f>
        <v/>
      </c>
      <c r="K438" s="24" t="str">
        <f aca="false">IF($C438="","",IFERROR(INDEX('Section Master'!$C$5:$C$29,MATCH($C438,'Section Master'!$A$5:$A$29,0))&amp;" / "&amp;INDEX('Section Master'!$D$5:$D$29,MATCH($C438,'Section Master'!$A$5:$A$29,0)),"Code not found"))</f>
        <v/>
      </c>
      <c r="L438" s="25" t="str">
        <f aca="false">IF(OR($B438="",$C438="",$E438=""),"",IFERROR(IF(I438&lt;&gt;"Valid",MAX(INDEX('Section Master'!$F$5:$F$29,MATCH($C438,'Section Master'!$A$5:$A$29,0)),INDEX('Section Master'!$G$5:$G$29,MATCH($C438,'Section Master'!$A$5:$A$29,0))),IF(J438="Individual/HUF",INDEX('Section Master'!$E$5:$E$29,MATCH($C438,'Section Master'!$A$5:$A$29,0)),INDEX('Section Master'!$F$5:$F$29,MATCH($C438,'Section Master'!$A$5:$A$29,0)))),0))</f>
        <v/>
      </c>
      <c r="M438" s="26" t="str">
        <f aca="false">IF(A438="","",IF(MONTH(A438)&gt;=4,YEAR(A438),YEAR(A438)-1))</f>
        <v/>
      </c>
      <c r="N438" s="21" t="str">
        <f aca="false">IF(A438="","","Q"&amp;CHOOSE(MONTH(A438),4,4,4,1,1,1,2,2,2,3,3,3))</f>
        <v/>
      </c>
      <c r="O438" s="27" t="str">
        <f aca="false">IF(OR($B438="",$C438="",$E438=""),"",SUMIFS($E$6:E438,$B$6:B438,B438,$C$6:C438,C438,$M$6:M438,M438))</f>
        <v/>
      </c>
      <c r="P438" s="27" t="str">
        <f aca="false">IF(OR($B438="",$C438="",$E438=""),"",SUMIFS($Q$6:Q437,$B$6:B437,B438,$C$6:C437,C438,$M$6:M437,M438))</f>
        <v/>
      </c>
      <c r="Q438" s="27" t="str">
        <f aca="false">IF(OR($B438="",$C438="",$E438=""),"",IFERROR(CHOOSE(MATCH(INDEX('Section Master'!$H$5:$H$29,MATCH($C438,'Section Master'!$A$5:$A$29,0)),{"Single+Aggregate","Aggregate","Per payment","Excess over","None"},0),IF(O438&gt;INDEX('Section Master'!$J$5:$J$29,MATCH($C438,'Section Master'!$A$5:$A$29,0)),O438-P438,IF(E438&gt;INDEX('Section Master'!$I$5:$I$29,MATCH($C438,'Section Master'!$A$5:$A$29,0)),E438,0)),IF(O438&gt;INDEX('Section Master'!$J$5:$J$29,MATCH($C438,'Section Master'!$A$5:$A$29,0)),O438-P438,0),IF(E438&gt;INDEX('Section Master'!$I$5:$I$29,MATCH($C438,'Section Master'!$A$5:$A$29,0)),E438,0),MAX(0,O438-INDEX('Section Master'!$J$5:$J$29,MATCH($C438,'Section Master'!$A$5:$A$29,0)))-P438,E438),0))</f>
        <v/>
      </c>
      <c r="R438" s="28" t="str">
        <f aca="false">IF(Q438="","",ROUND(Q438*L438,0))</f>
        <v/>
      </c>
      <c r="T438" s="29" t="str">
        <f aca="false">IF(A438="","",IF(MONTH(A438)=3,DATE(YEAR(A438),4,30),DATE(YEAR(A438),MONTH(A438)+1,7)))</f>
        <v/>
      </c>
      <c r="U438" s="26" t="str">
        <f aca="false">IF(OR(R438="",F438=""),"",IF(R438=0,0,IF(F438&gt;T438,(YEAR(F438)-YEAR(A438))*12+MONTH(F438)-MONTH(A438)+1,0)))</f>
        <v/>
      </c>
      <c r="V438" s="30" t="str">
        <f aca="false">IF(U438="","",ROUND(R438*Summary!$C$7*U438,0))</f>
        <v/>
      </c>
      <c r="W438" s="21" t="str">
        <f aca="false">IF(OR($B438="",$C438="",$E438=""),"",IF(R438=0,"No TDS yet",IF(F438="",IF(Summary!$C$6&gt;T438,"Overdue","Pending"),IF(F438&gt;T438,"Deposited late","Deposited"))))</f>
        <v/>
      </c>
      <c r="X438" s="31" t="str">
        <f aca="false">IF(B438="","",IF(OR(ISNA(MATCH($B438,Deductees!$A$5:$A$304,0)),ISNA(MATCH($C438,'Section Master'!$A$5:$A$29,0)),E438=""),1,0))</f>
        <v/>
      </c>
    </row>
    <row r="439" customFormat="false" ht="15" hidden="false" customHeight="true" outlineLevel="0" collapsed="false">
      <c r="A439" s="32"/>
      <c r="B439" s="17"/>
      <c r="C439" s="17"/>
      <c r="D439" s="17"/>
      <c r="E439" s="33"/>
      <c r="F439" s="32"/>
      <c r="G439" s="17"/>
      <c r="H439" s="24" t="str">
        <f aca="false">IF($B439="","",IFERROR(INDEX(Deductees!$B$5:$B$304,MATCH($B439,Deductees!$A$5:$A$304,0))&amp;"",""))</f>
        <v/>
      </c>
      <c r="I439" s="24" t="str">
        <f aca="false">IF($B439="","",IFERROR(INDEX(Deductees!$C$5:$C$304,MATCH($B439,Deductees!$A$5:$A$304,0)),"Not in master"))</f>
        <v/>
      </c>
      <c r="J439" s="24" t="str">
        <f aca="false">IF($B439="","",IFERROR(INDEX(Deductees!$D$5:$D$304,MATCH($B439,Deductees!$A$5:$A$304,0)),"-"))</f>
        <v/>
      </c>
      <c r="K439" s="24" t="str">
        <f aca="false">IF($C439="","",IFERROR(INDEX('Section Master'!$C$5:$C$29,MATCH($C439,'Section Master'!$A$5:$A$29,0))&amp;" / "&amp;INDEX('Section Master'!$D$5:$D$29,MATCH($C439,'Section Master'!$A$5:$A$29,0)),"Code not found"))</f>
        <v/>
      </c>
      <c r="L439" s="25" t="str">
        <f aca="false">IF(OR($B439="",$C439="",$E439=""),"",IFERROR(IF(I439&lt;&gt;"Valid",MAX(INDEX('Section Master'!$F$5:$F$29,MATCH($C439,'Section Master'!$A$5:$A$29,0)),INDEX('Section Master'!$G$5:$G$29,MATCH($C439,'Section Master'!$A$5:$A$29,0))),IF(J439="Individual/HUF",INDEX('Section Master'!$E$5:$E$29,MATCH($C439,'Section Master'!$A$5:$A$29,0)),INDEX('Section Master'!$F$5:$F$29,MATCH($C439,'Section Master'!$A$5:$A$29,0)))),0))</f>
        <v/>
      </c>
      <c r="M439" s="26" t="str">
        <f aca="false">IF(A439="","",IF(MONTH(A439)&gt;=4,YEAR(A439),YEAR(A439)-1))</f>
        <v/>
      </c>
      <c r="N439" s="21" t="str">
        <f aca="false">IF(A439="","","Q"&amp;CHOOSE(MONTH(A439),4,4,4,1,1,1,2,2,2,3,3,3))</f>
        <v/>
      </c>
      <c r="O439" s="27" t="str">
        <f aca="false">IF(OR($B439="",$C439="",$E439=""),"",SUMIFS($E$6:E439,$B$6:B439,B439,$C$6:C439,C439,$M$6:M439,M439))</f>
        <v/>
      </c>
      <c r="P439" s="27" t="str">
        <f aca="false">IF(OR($B439="",$C439="",$E439=""),"",SUMIFS($Q$6:Q438,$B$6:B438,B439,$C$6:C438,C439,$M$6:M438,M439))</f>
        <v/>
      </c>
      <c r="Q439" s="27" t="str">
        <f aca="false">IF(OR($B439="",$C439="",$E439=""),"",IFERROR(CHOOSE(MATCH(INDEX('Section Master'!$H$5:$H$29,MATCH($C439,'Section Master'!$A$5:$A$29,0)),{"Single+Aggregate","Aggregate","Per payment","Excess over","None"},0),IF(O439&gt;INDEX('Section Master'!$J$5:$J$29,MATCH($C439,'Section Master'!$A$5:$A$29,0)),O439-P439,IF(E439&gt;INDEX('Section Master'!$I$5:$I$29,MATCH($C439,'Section Master'!$A$5:$A$29,0)),E439,0)),IF(O439&gt;INDEX('Section Master'!$J$5:$J$29,MATCH($C439,'Section Master'!$A$5:$A$29,0)),O439-P439,0),IF(E439&gt;INDEX('Section Master'!$I$5:$I$29,MATCH($C439,'Section Master'!$A$5:$A$29,0)),E439,0),MAX(0,O439-INDEX('Section Master'!$J$5:$J$29,MATCH($C439,'Section Master'!$A$5:$A$29,0)))-P439,E439),0))</f>
        <v/>
      </c>
      <c r="R439" s="28" t="str">
        <f aca="false">IF(Q439="","",ROUND(Q439*L439,0))</f>
        <v/>
      </c>
      <c r="T439" s="29" t="str">
        <f aca="false">IF(A439="","",IF(MONTH(A439)=3,DATE(YEAR(A439),4,30),DATE(YEAR(A439),MONTH(A439)+1,7)))</f>
        <v/>
      </c>
      <c r="U439" s="26" t="str">
        <f aca="false">IF(OR(R439="",F439=""),"",IF(R439=0,0,IF(F439&gt;T439,(YEAR(F439)-YEAR(A439))*12+MONTH(F439)-MONTH(A439)+1,0)))</f>
        <v/>
      </c>
      <c r="V439" s="30" t="str">
        <f aca="false">IF(U439="","",ROUND(R439*Summary!$C$7*U439,0))</f>
        <v/>
      </c>
      <c r="W439" s="21" t="str">
        <f aca="false">IF(OR($B439="",$C439="",$E439=""),"",IF(R439=0,"No TDS yet",IF(F439="",IF(Summary!$C$6&gt;T439,"Overdue","Pending"),IF(F439&gt;T439,"Deposited late","Deposited"))))</f>
        <v/>
      </c>
      <c r="X439" s="31" t="str">
        <f aca="false">IF(B439="","",IF(OR(ISNA(MATCH($B439,Deductees!$A$5:$A$304,0)),ISNA(MATCH($C439,'Section Master'!$A$5:$A$29,0)),E439=""),1,0))</f>
        <v/>
      </c>
    </row>
    <row r="440" customFormat="false" ht="15" hidden="false" customHeight="true" outlineLevel="0" collapsed="false">
      <c r="A440" s="32"/>
      <c r="B440" s="17"/>
      <c r="C440" s="17"/>
      <c r="D440" s="17"/>
      <c r="E440" s="33"/>
      <c r="F440" s="32"/>
      <c r="G440" s="17"/>
      <c r="H440" s="24" t="str">
        <f aca="false">IF($B440="","",IFERROR(INDEX(Deductees!$B$5:$B$304,MATCH($B440,Deductees!$A$5:$A$304,0))&amp;"",""))</f>
        <v/>
      </c>
      <c r="I440" s="24" t="str">
        <f aca="false">IF($B440="","",IFERROR(INDEX(Deductees!$C$5:$C$304,MATCH($B440,Deductees!$A$5:$A$304,0)),"Not in master"))</f>
        <v/>
      </c>
      <c r="J440" s="24" t="str">
        <f aca="false">IF($B440="","",IFERROR(INDEX(Deductees!$D$5:$D$304,MATCH($B440,Deductees!$A$5:$A$304,0)),"-"))</f>
        <v/>
      </c>
      <c r="K440" s="24" t="str">
        <f aca="false">IF($C440="","",IFERROR(INDEX('Section Master'!$C$5:$C$29,MATCH($C440,'Section Master'!$A$5:$A$29,0))&amp;" / "&amp;INDEX('Section Master'!$D$5:$D$29,MATCH($C440,'Section Master'!$A$5:$A$29,0)),"Code not found"))</f>
        <v/>
      </c>
      <c r="L440" s="25" t="str">
        <f aca="false">IF(OR($B440="",$C440="",$E440=""),"",IFERROR(IF(I440&lt;&gt;"Valid",MAX(INDEX('Section Master'!$F$5:$F$29,MATCH($C440,'Section Master'!$A$5:$A$29,0)),INDEX('Section Master'!$G$5:$G$29,MATCH($C440,'Section Master'!$A$5:$A$29,0))),IF(J440="Individual/HUF",INDEX('Section Master'!$E$5:$E$29,MATCH($C440,'Section Master'!$A$5:$A$29,0)),INDEX('Section Master'!$F$5:$F$29,MATCH($C440,'Section Master'!$A$5:$A$29,0)))),0))</f>
        <v/>
      </c>
      <c r="M440" s="26" t="str">
        <f aca="false">IF(A440="","",IF(MONTH(A440)&gt;=4,YEAR(A440),YEAR(A440)-1))</f>
        <v/>
      </c>
      <c r="N440" s="21" t="str">
        <f aca="false">IF(A440="","","Q"&amp;CHOOSE(MONTH(A440),4,4,4,1,1,1,2,2,2,3,3,3))</f>
        <v/>
      </c>
      <c r="O440" s="27" t="str">
        <f aca="false">IF(OR($B440="",$C440="",$E440=""),"",SUMIFS($E$6:E440,$B$6:B440,B440,$C$6:C440,C440,$M$6:M440,M440))</f>
        <v/>
      </c>
      <c r="P440" s="27" t="str">
        <f aca="false">IF(OR($B440="",$C440="",$E440=""),"",SUMIFS($Q$6:Q439,$B$6:B439,B440,$C$6:C439,C440,$M$6:M439,M440))</f>
        <v/>
      </c>
      <c r="Q440" s="27" t="str">
        <f aca="false">IF(OR($B440="",$C440="",$E440=""),"",IFERROR(CHOOSE(MATCH(INDEX('Section Master'!$H$5:$H$29,MATCH($C440,'Section Master'!$A$5:$A$29,0)),{"Single+Aggregate","Aggregate","Per payment","Excess over","None"},0),IF(O440&gt;INDEX('Section Master'!$J$5:$J$29,MATCH($C440,'Section Master'!$A$5:$A$29,0)),O440-P440,IF(E440&gt;INDEX('Section Master'!$I$5:$I$29,MATCH($C440,'Section Master'!$A$5:$A$29,0)),E440,0)),IF(O440&gt;INDEX('Section Master'!$J$5:$J$29,MATCH($C440,'Section Master'!$A$5:$A$29,0)),O440-P440,0),IF(E440&gt;INDEX('Section Master'!$I$5:$I$29,MATCH($C440,'Section Master'!$A$5:$A$29,0)),E440,0),MAX(0,O440-INDEX('Section Master'!$J$5:$J$29,MATCH($C440,'Section Master'!$A$5:$A$29,0)))-P440,E440),0))</f>
        <v/>
      </c>
      <c r="R440" s="28" t="str">
        <f aca="false">IF(Q440="","",ROUND(Q440*L440,0))</f>
        <v/>
      </c>
      <c r="T440" s="29" t="str">
        <f aca="false">IF(A440="","",IF(MONTH(A440)=3,DATE(YEAR(A440),4,30),DATE(YEAR(A440),MONTH(A440)+1,7)))</f>
        <v/>
      </c>
      <c r="U440" s="26" t="str">
        <f aca="false">IF(OR(R440="",F440=""),"",IF(R440=0,0,IF(F440&gt;T440,(YEAR(F440)-YEAR(A440))*12+MONTH(F440)-MONTH(A440)+1,0)))</f>
        <v/>
      </c>
      <c r="V440" s="30" t="str">
        <f aca="false">IF(U440="","",ROUND(R440*Summary!$C$7*U440,0))</f>
        <v/>
      </c>
      <c r="W440" s="21" t="str">
        <f aca="false">IF(OR($B440="",$C440="",$E440=""),"",IF(R440=0,"No TDS yet",IF(F440="",IF(Summary!$C$6&gt;T440,"Overdue","Pending"),IF(F440&gt;T440,"Deposited late","Deposited"))))</f>
        <v/>
      </c>
      <c r="X440" s="31" t="str">
        <f aca="false">IF(B440="","",IF(OR(ISNA(MATCH($B440,Deductees!$A$5:$A$304,0)),ISNA(MATCH($C440,'Section Master'!$A$5:$A$29,0)),E440=""),1,0))</f>
        <v/>
      </c>
    </row>
    <row r="441" customFormat="false" ht="15" hidden="false" customHeight="true" outlineLevel="0" collapsed="false">
      <c r="A441" s="32"/>
      <c r="B441" s="17"/>
      <c r="C441" s="17"/>
      <c r="D441" s="17"/>
      <c r="E441" s="33"/>
      <c r="F441" s="32"/>
      <c r="G441" s="17"/>
      <c r="H441" s="24" t="str">
        <f aca="false">IF($B441="","",IFERROR(INDEX(Deductees!$B$5:$B$304,MATCH($B441,Deductees!$A$5:$A$304,0))&amp;"",""))</f>
        <v/>
      </c>
      <c r="I441" s="24" t="str">
        <f aca="false">IF($B441="","",IFERROR(INDEX(Deductees!$C$5:$C$304,MATCH($B441,Deductees!$A$5:$A$304,0)),"Not in master"))</f>
        <v/>
      </c>
      <c r="J441" s="24" t="str">
        <f aca="false">IF($B441="","",IFERROR(INDEX(Deductees!$D$5:$D$304,MATCH($B441,Deductees!$A$5:$A$304,0)),"-"))</f>
        <v/>
      </c>
      <c r="K441" s="24" t="str">
        <f aca="false">IF($C441="","",IFERROR(INDEX('Section Master'!$C$5:$C$29,MATCH($C441,'Section Master'!$A$5:$A$29,0))&amp;" / "&amp;INDEX('Section Master'!$D$5:$D$29,MATCH($C441,'Section Master'!$A$5:$A$29,0)),"Code not found"))</f>
        <v/>
      </c>
      <c r="L441" s="25" t="str">
        <f aca="false">IF(OR($B441="",$C441="",$E441=""),"",IFERROR(IF(I441&lt;&gt;"Valid",MAX(INDEX('Section Master'!$F$5:$F$29,MATCH($C441,'Section Master'!$A$5:$A$29,0)),INDEX('Section Master'!$G$5:$G$29,MATCH($C441,'Section Master'!$A$5:$A$29,0))),IF(J441="Individual/HUF",INDEX('Section Master'!$E$5:$E$29,MATCH($C441,'Section Master'!$A$5:$A$29,0)),INDEX('Section Master'!$F$5:$F$29,MATCH($C441,'Section Master'!$A$5:$A$29,0)))),0))</f>
        <v/>
      </c>
      <c r="M441" s="26" t="str">
        <f aca="false">IF(A441="","",IF(MONTH(A441)&gt;=4,YEAR(A441),YEAR(A441)-1))</f>
        <v/>
      </c>
      <c r="N441" s="21" t="str">
        <f aca="false">IF(A441="","","Q"&amp;CHOOSE(MONTH(A441),4,4,4,1,1,1,2,2,2,3,3,3))</f>
        <v/>
      </c>
      <c r="O441" s="27" t="str">
        <f aca="false">IF(OR($B441="",$C441="",$E441=""),"",SUMIFS($E$6:E441,$B$6:B441,B441,$C$6:C441,C441,$M$6:M441,M441))</f>
        <v/>
      </c>
      <c r="P441" s="27" t="str">
        <f aca="false">IF(OR($B441="",$C441="",$E441=""),"",SUMIFS($Q$6:Q440,$B$6:B440,B441,$C$6:C440,C441,$M$6:M440,M441))</f>
        <v/>
      </c>
      <c r="Q441" s="27" t="str">
        <f aca="false">IF(OR($B441="",$C441="",$E441=""),"",IFERROR(CHOOSE(MATCH(INDEX('Section Master'!$H$5:$H$29,MATCH($C441,'Section Master'!$A$5:$A$29,0)),{"Single+Aggregate","Aggregate","Per payment","Excess over","None"},0),IF(O441&gt;INDEX('Section Master'!$J$5:$J$29,MATCH($C441,'Section Master'!$A$5:$A$29,0)),O441-P441,IF(E441&gt;INDEX('Section Master'!$I$5:$I$29,MATCH($C441,'Section Master'!$A$5:$A$29,0)),E441,0)),IF(O441&gt;INDEX('Section Master'!$J$5:$J$29,MATCH($C441,'Section Master'!$A$5:$A$29,0)),O441-P441,0),IF(E441&gt;INDEX('Section Master'!$I$5:$I$29,MATCH($C441,'Section Master'!$A$5:$A$29,0)),E441,0),MAX(0,O441-INDEX('Section Master'!$J$5:$J$29,MATCH($C441,'Section Master'!$A$5:$A$29,0)))-P441,E441),0))</f>
        <v/>
      </c>
      <c r="R441" s="28" t="str">
        <f aca="false">IF(Q441="","",ROUND(Q441*L441,0))</f>
        <v/>
      </c>
      <c r="T441" s="29" t="str">
        <f aca="false">IF(A441="","",IF(MONTH(A441)=3,DATE(YEAR(A441),4,30),DATE(YEAR(A441),MONTH(A441)+1,7)))</f>
        <v/>
      </c>
      <c r="U441" s="26" t="str">
        <f aca="false">IF(OR(R441="",F441=""),"",IF(R441=0,0,IF(F441&gt;T441,(YEAR(F441)-YEAR(A441))*12+MONTH(F441)-MONTH(A441)+1,0)))</f>
        <v/>
      </c>
      <c r="V441" s="30" t="str">
        <f aca="false">IF(U441="","",ROUND(R441*Summary!$C$7*U441,0))</f>
        <v/>
      </c>
      <c r="W441" s="21" t="str">
        <f aca="false">IF(OR($B441="",$C441="",$E441=""),"",IF(R441=0,"No TDS yet",IF(F441="",IF(Summary!$C$6&gt;T441,"Overdue","Pending"),IF(F441&gt;T441,"Deposited late","Deposited"))))</f>
        <v/>
      </c>
      <c r="X441" s="31" t="str">
        <f aca="false">IF(B441="","",IF(OR(ISNA(MATCH($B441,Deductees!$A$5:$A$304,0)),ISNA(MATCH($C441,'Section Master'!$A$5:$A$29,0)),E441=""),1,0))</f>
        <v/>
      </c>
    </row>
    <row r="442" customFormat="false" ht="15" hidden="false" customHeight="true" outlineLevel="0" collapsed="false">
      <c r="A442" s="32"/>
      <c r="B442" s="17"/>
      <c r="C442" s="17"/>
      <c r="D442" s="17"/>
      <c r="E442" s="33"/>
      <c r="F442" s="32"/>
      <c r="G442" s="17"/>
      <c r="H442" s="24" t="str">
        <f aca="false">IF($B442="","",IFERROR(INDEX(Deductees!$B$5:$B$304,MATCH($B442,Deductees!$A$5:$A$304,0))&amp;"",""))</f>
        <v/>
      </c>
      <c r="I442" s="24" t="str">
        <f aca="false">IF($B442="","",IFERROR(INDEX(Deductees!$C$5:$C$304,MATCH($B442,Deductees!$A$5:$A$304,0)),"Not in master"))</f>
        <v/>
      </c>
      <c r="J442" s="24" t="str">
        <f aca="false">IF($B442="","",IFERROR(INDEX(Deductees!$D$5:$D$304,MATCH($B442,Deductees!$A$5:$A$304,0)),"-"))</f>
        <v/>
      </c>
      <c r="K442" s="24" t="str">
        <f aca="false">IF($C442="","",IFERROR(INDEX('Section Master'!$C$5:$C$29,MATCH($C442,'Section Master'!$A$5:$A$29,0))&amp;" / "&amp;INDEX('Section Master'!$D$5:$D$29,MATCH($C442,'Section Master'!$A$5:$A$29,0)),"Code not found"))</f>
        <v/>
      </c>
      <c r="L442" s="25" t="str">
        <f aca="false">IF(OR($B442="",$C442="",$E442=""),"",IFERROR(IF(I442&lt;&gt;"Valid",MAX(INDEX('Section Master'!$F$5:$F$29,MATCH($C442,'Section Master'!$A$5:$A$29,0)),INDEX('Section Master'!$G$5:$G$29,MATCH($C442,'Section Master'!$A$5:$A$29,0))),IF(J442="Individual/HUF",INDEX('Section Master'!$E$5:$E$29,MATCH($C442,'Section Master'!$A$5:$A$29,0)),INDEX('Section Master'!$F$5:$F$29,MATCH($C442,'Section Master'!$A$5:$A$29,0)))),0))</f>
        <v/>
      </c>
      <c r="M442" s="26" t="str">
        <f aca="false">IF(A442="","",IF(MONTH(A442)&gt;=4,YEAR(A442),YEAR(A442)-1))</f>
        <v/>
      </c>
      <c r="N442" s="21" t="str">
        <f aca="false">IF(A442="","","Q"&amp;CHOOSE(MONTH(A442),4,4,4,1,1,1,2,2,2,3,3,3))</f>
        <v/>
      </c>
      <c r="O442" s="27" t="str">
        <f aca="false">IF(OR($B442="",$C442="",$E442=""),"",SUMIFS($E$6:E442,$B$6:B442,B442,$C$6:C442,C442,$M$6:M442,M442))</f>
        <v/>
      </c>
      <c r="P442" s="27" t="str">
        <f aca="false">IF(OR($B442="",$C442="",$E442=""),"",SUMIFS($Q$6:Q441,$B$6:B441,B442,$C$6:C441,C442,$M$6:M441,M442))</f>
        <v/>
      </c>
      <c r="Q442" s="27" t="str">
        <f aca="false">IF(OR($B442="",$C442="",$E442=""),"",IFERROR(CHOOSE(MATCH(INDEX('Section Master'!$H$5:$H$29,MATCH($C442,'Section Master'!$A$5:$A$29,0)),{"Single+Aggregate","Aggregate","Per payment","Excess over","None"},0),IF(O442&gt;INDEX('Section Master'!$J$5:$J$29,MATCH($C442,'Section Master'!$A$5:$A$29,0)),O442-P442,IF(E442&gt;INDEX('Section Master'!$I$5:$I$29,MATCH($C442,'Section Master'!$A$5:$A$29,0)),E442,0)),IF(O442&gt;INDEX('Section Master'!$J$5:$J$29,MATCH($C442,'Section Master'!$A$5:$A$29,0)),O442-P442,0),IF(E442&gt;INDEX('Section Master'!$I$5:$I$29,MATCH($C442,'Section Master'!$A$5:$A$29,0)),E442,0),MAX(0,O442-INDEX('Section Master'!$J$5:$J$29,MATCH($C442,'Section Master'!$A$5:$A$29,0)))-P442,E442),0))</f>
        <v/>
      </c>
      <c r="R442" s="28" t="str">
        <f aca="false">IF(Q442="","",ROUND(Q442*L442,0))</f>
        <v/>
      </c>
      <c r="T442" s="29" t="str">
        <f aca="false">IF(A442="","",IF(MONTH(A442)=3,DATE(YEAR(A442),4,30),DATE(YEAR(A442),MONTH(A442)+1,7)))</f>
        <v/>
      </c>
      <c r="U442" s="26" t="str">
        <f aca="false">IF(OR(R442="",F442=""),"",IF(R442=0,0,IF(F442&gt;T442,(YEAR(F442)-YEAR(A442))*12+MONTH(F442)-MONTH(A442)+1,0)))</f>
        <v/>
      </c>
      <c r="V442" s="30" t="str">
        <f aca="false">IF(U442="","",ROUND(R442*Summary!$C$7*U442,0))</f>
        <v/>
      </c>
      <c r="W442" s="21" t="str">
        <f aca="false">IF(OR($B442="",$C442="",$E442=""),"",IF(R442=0,"No TDS yet",IF(F442="",IF(Summary!$C$6&gt;T442,"Overdue","Pending"),IF(F442&gt;T442,"Deposited late","Deposited"))))</f>
        <v/>
      </c>
      <c r="X442" s="31" t="str">
        <f aca="false">IF(B442="","",IF(OR(ISNA(MATCH($B442,Deductees!$A$5:$A$304,0)),ISNA(MATCH($C442,'Section Master'!$A$5:$A$29,0)),E442=""),1,0))</f>
        <v/>
      </c>
    </row>
    <row r="443" customFormat="false" ht="15" hidden="false" customHeight="true" outlineLevel="0" collapsed="false">
      <c r="A443" s="32"/>
      <c r="B443" s="17"/>
      <c r="C443" s="17"/>
      <c r="D443" s="17"/>
      <c r="E443" s="33"/>
      <c r="F443" s="32"/>
      <c r="G443" s="17"/>
      <c r="H443" s="24" t="str">
        <f aca="false">IF($B443="","",IFERROR(INDEX(Deductees!$B$5:$B$304,MATCH($B443,Deductees!$A$5:$A$304,0))&amp;"",""))</f>
        <v/>
      </c>
      <c r="I443" s="24" t="str">
        <f aca="false">IF($B443="","",IFERROR(INDEX(Deductees!$C$5:$C$304,MATCH($B443,Deductees!$A$5:$A$304,0)),"Not in master"))</f>
        <v/>
      </c>
      <c r="J443" s="24" t="str">
        <f aca="false">IF($B443="","",IFERROR(INDEX(Deductees!$D$5:$D$304,MATCH($B443,Deductees!$A$5:$A$304,0)),"-"))</f>
        <v/>
      </c>
      <c r="K443" s="24" t="str">
        <f aca="false">IF($C443="","",IFERROR(INDEX('Section Master'!$C$5:$C$29,MATCH($C443,'Section Master'!$A$5:$A$29,0))&amp;" / "&amp;INDEX('Section Master'!$D$5:$D$29,MATCH($C443,'Section Master'!$A$5:$A$29,0)),"Code not found"))</f>
        <v/>
      </c>
      <c r="L443" s="25" t="str">
        <f aca="false">IF(OR($B443="",$C443="",$E443=""),"",IFERROR(IF(I443&lt;&gt;"Valid",MAX(INDEX('Section Master'!$F$5:$F$29,MATCH($C443,'Section Master'!$A$5:$A$29,0)),INDEX('Section Master'!$G$5:$G$29,MATCH($C443,'Section Master'!$A$5:$A$29,0))),IF(J443="Individual/HUF",INDEX('Section Master'!$E$5:$E$29,MATCH($C443,'Section Master'!$A$5:$A$29,0)),INDEX('Section Master'!$F$5:$F$29,MATCH($C443,'Section Master'!$A$5:$A$29,0)))),0))</f>
        <v/>
      </c>
      <c r="M443" s="26" t="str">
        <f aca="false">IF(A443="","",IF(MONTH(A443)&gt;=4,YEAR(A443),YEAR(A443)-1))</f>
        <v/>
      </c>
      <c r="N443" s="21" t="str">
        <f aca="false">IF(A443="","","Q"&amp;CHOOSE(MONTH(A443),4,4,4,1,1,1,2,2,2,3,3,3))</f>
        <v/>
      </c>
      <c r="O443" s="27" t="str">
        <f aca="false">IF(OR($B443="",$C443="",$E443=""),"",SUMIFS($E$6:E443,$B$6:B443,B443,$C$6:C443,C443,$M$6:M443,M443))</f>
        <v/>
      </c>
      <c r="P443" s="27" t="str">
        <f aca="false">IF(OR($B443="",$C443="",$E443=""),"",SUMIFS($Q$6:Q442,$B$6:B442,B443,$C$6:C442,C443,$M$6:M442,M443))</f>
        <v/>
      </c>
      <c r="Q443" s="27" t="str">
        <f aca="false">IF(OR($B443="",$C443="",$E443=""),"",IFERROR(CHOOSE(MATCH(INDEX('Section Master'!$H$5:$H$29,MATCH($C443,'Section Master'!$A$5:$A$29,0)),{"Single+Aggregate","Aggregate","Per payment","Excess over","None"},0),IF(O443&gt;INDEX('Section Master'!$J$5:$J$29,MATCH($C443,'Section Master'!$A$5:$A$29,0)),O443-P443,IF(E443&gt;INDEX('Section Master'!$I$5:$I$29,MATCH($C443,'Section Master'!$A$5:$A$29,0)),E443,0)),IF(O443&gt;INDEX('Section Master'!$J$5:$J$29,MATCH($C443,'Section Master'!$A$5:$A$29,0)),O443-P443,0),IF(E443&gt;INDEX('Section Master'!$I$5:$I$29,MATCH($C443,'Section Master'!$A$5:$A$29,0)),E443,0),MAX(0,O443-INDEX('Section Master'!$J$5:$J$29,MATCH($C443,'Section Master'!$A$5:$A$29,0)))-P443,E443),0))</f>
        <v/>
      </c>
      <c r="R443" s="28" t="str">
        <f aca="false">IF(Q443="","",ROUND(Q443*L443,0))</f>
        <v/>
      </c>
      <c r="T443" s="29" t="str">
        <f aca="false">IF(A443="","",IF(MONTH(A443)=3,DATE(YEAR(A443),4,30),DATE(YEAR(A443),MONTH(A443)+1,7)))</f>
        <v/>
      </c>
      <c r="U443" s="26" t="str">
        <f aca="false">IF(OR(R443="",F443=""),"",IF(R443=0,0,IF(F443&gt;T443,(YEAR(F443)-YEAR(A443))*12+MONTH(F443)-MONTH(A443)+1,0)))</f>
        <v/>
      </c>
      <c r="V443" s="30" t="str">
        <f aca="false">IF(U443="","",ROUND(R443*Summary!$C$7*U443,0))</f>
        <v/>
      </c>
      <c r="W443" s="21" t="str">
        <f aca="false">IF(OR($B443="",$C443="",$E443=""),"",IF(R443=0,"No TDS yet",IF(F443="",IF(Summary!$C$6&gt;T443,"Overdue","Pending"),IF(F443&gt;T443,"Deposited late","Deposited"))))</f>
        <v/>
      </c>
      <c r="X443" s="31" t="str">
        <f aca="false">IF(B443="","",IF(OR(ISNA(MATCH($B443,Deductees!$A$5:$A$304,0)),ISNA(MATCH($C443,'Section Master'!$A$5:$A$29,0)),E443=""),1,0))</f>
        <v/>
      </c>
    </row>
    <row r="444" customFormat="false" ht="15" hidden="false" customHeight="true" outlineLevel="0" collapsed="false">
      <c r="A444" s="32"/>
      <c r="B444" s="17"/>
      <c r="C444" s="17"/>
      <c r="D444" s="17"/>
      <c r="E444" s="33"/>
      <c r="F444" s="32"/>
      <c r="G444" s="17"/>
      <c r="H444" s="24" t="str">
        <f aca="false">IF($B444="","",IFERROR(INDEX(Deductees!$B$5:$B$304,MATCH($B444,Deductees!$A$5:$A$304,0))&amp;"",""))</f>
        <v/>
      </c>
      <c r="I444" s="24" t="str">
        <f aca="false">IF($B444="","",IFERROR(INDEX(Deductees!$C$5:$C$304,MATCH($B444,Deductees!$A$5:$A$304,0)),"Not in master"))</f>
        <v/>
      </c>
      <c r="J444" s="24" t="str">
        <f aca="false">IF($B444="","",IFERROR(INDEX(Deductees!$D$5:$D$304,MATCH($B444,Deductees!$A$5:$A$304,0)),"-"))</f>
        <v/>
      </c>
      <c r="K444" s="24" t="str">
        <f aca="false">IF($C444="","",IFERROR(INDEX('Section Master'!$C$5:$C$29,MATCH($C444,'Section Master'!$A$5:$A$29,0))&amp;" / "&amp;INDEX('Section Master'!$D$5:$D$29,MATCH($C444,'Section Master'!$A$5:$A$29,0)),"Code not found"))</f>
        <v/>
      </c>
      <c r="L444" s="25" t="str">
        <f aca="false">IF(OR($B444="",$C444="",$E444=""),"",IFERROR(IF(I444&lt;&gt;"Valid",MAX(INDEX('Section Master'!$F$5:$F$29,MATCH($C444,'Section Master'!$A$5:$A$29,0)),INDEX('Section Master'!$G$5:$G$29,MATCH($C444,'Section Master'!$A$5:$A$29,0))),IF(J444="Individual/HUF",INDEX('Section Master'!$E$5:$E$29,MATCH($C444,'Section Master'!$A$5:$A$29,0)),INDEX('Section Master'!$F$5:$F$29,MATCH($C444,'Section Master'!$A$5:$A$29,0)))),0))</f>
        <v/>
      </c>
      <c r="M444" s="26" t="str">
        <f aca="false">IF(A444="","",IF(MONTH(A444)&gt;=4,YEAR(A444),YEAR(A444)-1))</f>
        <v/>
      </c>
      <c r="N444" s="21" t="str">
        <f aca="false">IF(A444="","","Q"&amp;CHOOSE(MONTH(A444),4,4,4,1,1,1,2,2,2,3,3,3))</f>
        <v/>
      </c>
      <c r="O444" s="27" t="str">
        <f aca="false">IF(OR($B444="",$C444="",$E444=""),"",SUMIFS($E$6:E444,$B$6:B444,B444,$C$6:C444,C444,$M$6:M444,M444))</f>
        <v/>
      </c>
      <c r="P444" s="27" t="str">
        <f aca="false">IF(OR($B444="",$C444="",$E444=""),"",SUMIFS($Q$6:Q443,$B$6:B443,B444,$C$6:C443,C444,$M$6:M443,M444))</f>
        <v/>
      </c>
      <c r="Q444" s="27" t="str">
        <f aca="false">IF(OR($B444="",$C444="",$E444=""),"",IFERROR(CHOOSE(MATCH(INDEX('Section Master'!$H$5:$H$29,MATCH($C444,'Section Master'!$A$5:$A$29,0)),{"Single+Aggregate","Aggregate","Per payment","Excess over","None"},0),IF(O444&gt;INDEX('Section Master'!$J$5:$J$29,MATCH($C444,'Section Master'!$A$5:$A$29,0)),O444-P444,IF(E444&gt;INDEX('Section Master'!$I$5:$I$29,MATCH($C444,'Section Master'!$A$5:$A$29,0)),E444,0)),IF(O444&gt;INDEX('Section Master'!$J$5:$J$29,MATCH($C444,'Section Master'!$A$5:$A$29,0)),O444-P444,0),IF(E444&gt;INDEX('Section Master'!$I$5:$I$29,MATCH($C444,'Section Master'!$A$5:$A$29,0)),E444,0),MAX(0,O444-INDEX('Section Master'!$J$5:$J$29,MATCH($C444,'Section Master'!$A$5:$A$29,0)))-P444,E444),0))</f>
        <v/>
      </c>
      <c r="R444" s="28" t="str">
        <f aca="false">IF(Q444="","",ROUND(Q444*L444,0))</f>
        <v/>
      </c>
      <c r="T444" s="29" t="str">
        <f aca="false">IF(A444="","",IF(MONTH(A444)=3,DATE(YEAR(A444),4,30),DATE(YEAR(A444),MONTH(A444)+1,7)))</f>
        <v/>
      </c>
      <c r="U444" s="26" t="str">
        <f aca="false">IF(OR(R444="",F444=""),"",IF(R444=0,0,IF(F444&gt;T444,(YEAR(F444)-YEAR(A444))*12+MONTH(F444)-MONTH(A444)+1,0)))</f>
        <v/>
      </c>
      <c r="V444" s="30" t="str">
        <f aca="false">IF(U444="","",ROUND(R444*Summary!$C$7*U444,0))</f>
        <v/>
      </c>
      <c r="W444" s="21" t="str">
        <f aca="false">IF(OR($B444="",$C444="",$E444=""),"",IF(R444=0,"No TDS yet",IF(F444="",IF(Summary!$C$6&gt;T444,"Overdue","Pending"),IF(F444&gt;T444,"Deposited late","Deposited"))))</f>
        <v/>
      </c>
      <c r="X444" s="31" t="str">
        <f aca="false">IF(B444="","",IF(OR(ISNA(MATCH($B444,Deductees!$A$5:$A$304,0)),ISNA(MATCH($C444,'Section Master'!$A$5:$A$29,0)),E444=""),1,0))</f>
        <v/>
      </c>
    </row>
    <row r="445" customFormat="false" ht="15" hidden="false" customHeight="true" outlineLevel="0" collapsed="false">
      <c r="A445" s="32"/>
      <c r="B445" s="17"/>
      <c r="C445" s="17"/>
      <c r="D445" s="17"/>
      <c r="E445" s="33"/>
      <c r="F445" s="32"/>
      <c r="G445" s="17"/>
      <c r="H445" s="24" t="str">
        <f aca="false">IF($B445="","",IFERROR(INDEX(Deductees!$B$5:$B$304,MATCH($B445,Deductees!$A$5:$A$304,0))&amp;"",""))</f>
        <v/>
      </c>
      <c r="I445" s="24" t="str">
        <f aca="false">IF($B445="","",IFERROR(INDEX(Deductees!$C$5:$C$304,MATCH($B445,Deductees!$A$5:$A$304,0)),"Not in master"))</f>
        <v/>
      </c>
      <c r="J445" s="24" t="str">
        <f aca="false">IF($B445="","",IFERROR(INDEX(Deductees!$D$5:$D$304,MATCH($B445,Deductees!$A$5:$A$304,0)),"-"))</f>
        <v/>
      </c>
      <c r="K445" s="24" t="str">
        <f aca="false">IF($C445="","",IFERROR(INDEX('Section Master'!$C$5:$C$29,MATCH($C445,'Section Master'!$A$5:$A$29,0))&amp;" / "&amp;INDEX('Section Master'!$D$5:$D$29,MATCH($C445,'Section Master'!$A$5:$A$29,0)),"Code not found"))</f>
        <v/>
      </c>
      <c r="L445" s="25" t="str">
        <f aca="false">IF(OR($B445="",$C445="",$E445=""),"",IFERROR(IF(I445&lt;&gt;"Valid",MAX(INDEX('Section Master'!$F$5:$F$29,MATCH($C445,'Section Master'!$A$5:$A$29,0)),INDEX('Section Master'!$G$5:$G$29,MATCH($C445,'Section Master'!$A$5:$A$29,0))),IF(J445="Individual/HUF",INDEX('Section Master'!$E$5:$E$29,MATCH($C445,'Section Master'!$A$5:$A$29,0)),INDEX('Section Master'!$F$5:$F$29,MATCH($C445,'Section Master'!$A$5:$A$29,0)))),0))</f>
        <v/>
      </c>
      <c r="M445" s="26" t="str">
        <f aca="false">IF(A445="","",IF(MONTH(A445)&gt;=4,YEAR(A445),YEAR(A445)-1))</f>
        <v/>
      </c>
      <c r="N445" s="21" t="str">
        <f aca="false">IF(A445="","","Q"&amp;CHOOSE(MONTH(A445),4,4,4,1,1,1,2,2,2,3,3,3))</f>
        <v/>
      </c>
      <c r="O445" s="27" t="str">
        <f aca="false">IF(OR($B445="",$C445="",$E445=""),"",SUMIFS($E$6:E445,$B$6:B445,B445,$C$6:C445,C445,$M$6:M445,M445))</f>
        <v/>
      </c>
      <c r="P445" s="27" t="str">
        <f aca="false">IF(OR($B445="",$C445="",$E445=""),"",SUMIFS($Q$6:Q444,$B$6:B444,B445,$C$6:C444,C445,$M$6:M444,M445))</f>
        <v/>
      </c>
      <c r="Q445" s="27" t="str">
        <f aca="false">IF(OR($B445="",$C445="",$E445=""),"",IFERROR(CHOOSE(MATCH(INDEX('Section Master'!$H$5:$H$29,MATCH($C445,'Section Master'!$A$5:$A$29,0)),{"Single+Aggregate","Aggregate","Per payment","Excess over","None"},0),IF(O445&gt;INDEX('Section Master'!$J$5:$J$29,MATCH($C445,'Section Master'!$A$5:$A$29,0)),O445-P445,IF(E445&gt;INDEX('Section Master'!$I$5:$I$29,MATCH($C445,'Section Master'!$A$5:$A$29,0)),E445,0)),IF(O445&gt;INDEX('Section Master'!$J$5:$J$29,MATCH($C445,'Section Master'!$A$5:$A$29,0)),O445-P445,0),IF(E445&gt;INDEX('Section Master'!$I$5:$I$29,MATCH($C445,'Section Master'!$A$5:$A$29,0)),E445,0),MAX(0,O445-INDEX('Section Master'!$J$5:$J$29,MATCH($C445,'Section Master'!$A$5:$A$29,0)))-P445,E445),0))</f>
        <v/>
      </c>
      <c r="R445" s="28" t="str">
        <f aca="false">IF(Q445="","",ROUND(Q445*L445,0))</f>
        <v/>
      </c>
      <c r="T445" s="29" t="str">
        <f aca="false">IF(A445="","",IF(MONTH(A445)=3,DATE(YEAR(A445),4,30),DATE(YEAR(A445),MONTH(A445)+1,7)))</f>
        <v/>
      </c>
      <c r="U445" s="26" t="str">
        <f aca="false">IF(OR(R445="",F445=""),"",IF(R445=0,0,IF(F445&gt;T445,(YEAR(F445)-YEAR(A445))*12+MONTH(F445)-MONTH(A445)+1,0)))</f>
        <v/>
      </c>
      <c r="V445" s="30" t="str">
        <f aca="false">IF(U445="","",ROUND(R445*Summary!$C$7*U445,0))</f>
        <v/>
      </c>
      <c r="W445" s="21" t="str">
        <f aca="false">IF(OR($B445="",$C445="",$E445=""),"",IF(R445=0,"No TDS yet",IF(F445="",IF(Summary!$C$6&gt;T445,"Overdue","Pending"),IF(F445&gt;T445,"Deposited late","Deposited"))))</f>
        <v/>
      </c>
      <c r="X445" s="31" t="str">
        <f aca="false">IF(B445="","",IF(OR(ISNA(MATCH($B445,Deductees!$A$5:$A$304,0)),ISNA(MATCH($C445,'Section Master'!$A$5:$A$29,0)),E445=""),1,0))</f>
        <v/>
      </c>
    </row>
    <row r="446" customFormat="false" ht="15" hidden="false" customHeight="true" outlineLevel="0" collapsed="false">
      <c r="A446" s="32"/>
      <c r="B446" s="17"/>
      <c r="C446" s="17"/>
      <c r="D446" s="17"/>
      <c r="E446" s="33"/>
      <c r="F446" s="32"/>
      <c r="G446" s="17"/>
      <c r="H446" s="24" t="str">
        <f aca="false">IF($B446="","",IFERROR(INDEX(Deductees!$B$5:$B$304,MATCH($B446,Deductees!$A$5:$A$304,0))&amp;"",""))</f>
        <v/>
      </c>
      <c r="I446" s="24" t="str">
        <f aca="false">IF($B446="","",IFERROR(INDEX(Deductees!$C$5:$C$304,MATCH($B446,Deductees!$A$5:$A$304,0)),"Not in master"))</f>
        <v/>
      </c>
      <c r="J446" s="24" t="str">
        <f aca="false">IF($B446="","",IFERROR(INDEX(Deductees!$D$5:$D$304,MATCH($B446,Deductees!$A$5:$A$304,0)),"-"))</f>
        <v/>
      </c>
      <c r="K446" s="24" t="str">
        <f aca="false">IF($C446="","",IFERROR(INDEX('Section Master'!$C$5:$C$29,MATCH($C446,'Section Master'!$A$5:$A$29,0))&amp;" / "&amp;INDEX('Section Master'!$D$5:$D$29,MATCH($C446,'Section Master'!$A$5:$A$29,0)),"Code not found"))</f>
        <v/>
      </c>
      <c r="L446" s="25" t="str">
        <f aca="false">IF(OR($B446="",$C446="",$E446=""),"",IFERROR(IF(I446&lt;&gt;"Valid",MAX(INDEX('Section Master'!$F$5:$F$29,MATCH($C446,'Section Master'!$A$5:$A$29,0)),INDEX('Section Master'!$G$5:$G$29,MATCH($C446,'Section Master'!$A$5:$A$29,0))),IF(J446="Individual/HUF",INDEX('Section Master'!$E$5:$E$29,MATCH($C446,'Section Master'!$A$5:$A$29,0)),INDEX('Section Master'!$F$5:$F$29,MATCH($C446,'Section Master'!$A$5:$A$29,0)))),0))</f>
        <v/>
      </c>
      <c r="M446" s="26" t="str">
        <f aca="false">IF(A446="","",IF(MONTH(A446)&gt;=4,YEAR(A446),YEAR(A446)-1))</f>
        <v/>
      </c>
      <c r="N446" s="21" t="str">
        <f aca="false">IF(A446="","","Q"&amp;CHOOSE(MONTH(A446),4,4,4,1,1,1,2,2,2,3,3,3))</f>
        <v/>
      </c>
      <c r="O446" s="27" t="str">
        <f aca="false">IF(OR($B446="",$C446="",$E446=""),"",SUMIFS($E$6:E446,$B$6:B446,B446,$C$6:C446,C446,$M$6:M446,M446))</f>
        <v/>
      </c>
      <c r="P446" s="27" t="str">
        <f aca="false">IF(OR($B446="",$C446="",$E446=""),"",SUMIFS($Q$6:Q445,$B$6:B445,B446,$C$6:C445,C446,$M$6:M445,M446))</f>
        <v/>
      </c>
      <c r="Q446" s="27" t="str">
        <f aca="false">IF(OR($B446="",$C446="",$E446=""),"",IFERROR(CHOOSE(MATCH(INDEX('Section Master'!$H$5:$H$29,MATCH($C446,'Section Master'!$A$5:$A$29,0)),{"Single+Aggregate","Aggregate","Per payment","Excess over","None"},0),IF(O446&gt;INDEX('Section Master'!$J$5:$J$29,MATCH($C446,'Section Master'!$A$5:$A$29,0)),O446-P446,IF(E446&gt;INDEX('Section Master'!$I$5:$I$29,MATCH($C446,'Section Master'!$A$5:$A$29,0)),E446,0)),IF(O446&gt;INDEX('Section Master'!$J$5:$J$29,MATCH($C446,'Section Master'!$A$5:$A$29,0)),O446-P446,0),IF(E446&gt;INDEX('Section Master'!$I$5:$I$29,MATCH($C446,'Section Master'!$A$5:$A$29,0)),E446,0),MAX(0,O446-INDEX('Section Master'!$J$5:$J$29,MATCH($C446,'Section Master'!$A$5:$A$29,0)))-P446,E446),0))</f>
        <v/>
      </c>
      <c r="R446" s="28" t="str">
        <f aca="false">IF(Q446="","",ROUND(Q446*L446,0))</f>
        <v/>
      </c>
      <c r="T446" s="29" t="str">
        <f aca="false">IF(A446="","",IF(MONTH(A446)=3,DATE(YEAR(A446),4,30),DATE(YEAR(A446),MONTH(A446)+1,7)))</f>
        <v/>
      </c>
      <c r="U446" s="26" t="str">
        <f aca="false">IF(OR(R446="",F446=""),"",IF(R446=0,0,IF(F446&gt;T446,(YEAR(F446)-YEAR(A446))*12+MONTH(F446)-MONTH(A446)+1,0)))</f>
        <v/>
      </c>
      <c r="V446" s="30" t="str">
        <f aca="false">IF(U446="","",ROUND(R446*Summary!$C$7*U446,0))</f>
        <v/>
      </c>
      <c r="W446" s="21" t="str">
        <f aca="false">IF(OR($B446="",$C446="",$E446=""),"",IF(R446=0,"No TDS yet",IF(F446="",IF(Summary!$C$6&gt;T446,"Overdue","Pending"),IF(F446&gt;T446,"Deposited late","Deposited"))))</f>
        <v/>
      </c>
      <c r="X446" s="31" t="str">
        <f aca="false">IF(B446="","",IF(OR(ISNA(MATCH($B446,Deductees!$A$5:$A$304,0)),ISNA(MATCH($C446,'Section Master'!$A$5:$A$29,0)),E446=""),1,0))</f>
        <v/>
      </c>
    </row>
    <row r="447" customFormat="false" ht="15" hidden="false" customHeight="true" outlineLevel="0" collapsed="false">
      <c r="A447" s="32"/>
      <c r="B447" s="17"/>
      <c r="C447" s="17"/>
      <c r="D447" s="17"/>
      <c r="E447" s="33"/>
      <c r="F447" s="32"/>
      <c r="G447" s="17"/>
      <c r="H447" s="24" t="str">
        <f aca="false">IF($B447="","",IFERROR(INDEX(Deductees!$B$5:$B$304,MATCH($B447,Deductees!$A$5:$A$304,0))&amp;"",""))</f>
        <v/>
      </c>
      <c r="I447" s="24" t="str">
        <f aca="false">IF($B447="","",IFERROR(INDEX(Deductees!$C$5:$C$304,MATCH($B447,Deductees!$A$5:$A$304,0)),"Not in master"))</f>
        <v/>
      </c>
      <c r="J447" s="24" t="str">
        <f aca="false">IF($B447="","",IFERROR(INDEX(Deductees!$D$5:$D$304,MATCH($B447,Deductees!$A$5:$A$304,0)),"-"))</f>
        <v/>
      </c>
      <c r="K447" s="24" t="str">
        <f aca="false">IF($C447="","",IFERROR(INDEX('Section Master'!$C$5:$C$29,MATCH($C447,'Section Master'!$A$5:$A$29,0))&amp;" / "&amp;INDEX('Section Master'!$D$5:$D$29,MATCH($C447,'Section Master'!$A$5:$A$29,0)),"Code not found"))</f>
        <v/>
      </c>
      <c r="L447" s="25" t="str">
        <f aca="false">IF(OR($B447="",$C447="",$E447=""),"",IFERROR(IF(I447&lt;&gt;"Valid",MAX(INDEX('Section Master'!$F$5:$F$29,MATCH($C447,'Section Master'!$A$5:$A$29,0)),INDEX('Section Master'!$G$5:$G$29,MATCH($C447,'Section Master'!$A$5:$A$29,0))),IF(J447="Individual/HUF",INDEX('Section Master'!$E$5:$E$29,MATCH($C447,'Section Master'!$A$5:$A$29,0)),INDEX('Section Master'!$F$5:$F$29,MATCH($C447,'Section Master'!$A$5:$A$29,0)))),0))</f>
        <v/>
      </c>
      <c r="M447" s="26" t="str">
        <f aca="false">IF(A447="","",IF(MONTH(A447)&gt;=4,YEAR(A447),YEAR(A447)-1))</f>
        <v/>
      </c>
      <c r="N447" s="21" t="str">
        <f aca="false">IF(A447="","","Q"&amp;CHOOSE(MONTH(A447),4,4,4,1,1,1,2,2,2,3,3,3))</f>
        <v/>
      </c>
      <c r="O447" s="27" t="str">
        <f aca="false">IF(OR($B447="",$C447="",$E447=""),"",SUMIFS($E$6:E447,$B$6:B447,B447,$C$6:C447,C447,$M$6:M447,M447))</f>
        <v/>
      </c>
      <c r="P447" s="27" t="str">
        <f aca="false">IF(OR($B447="",$C447="",$E447=""),"",SUMIFS($Q$6:Q446,$B$6:B446,B447,$C$6:C446,C447,$M$6:M446,M447))</f>
        <v/>
      </c>
      <c r="Q447" s="27" t="str">
        <f aca="false">IF(OR($B447="",$C447="",$E447=""),"",IFERROR(CHOOSE(MATCH(INDEX('Section Master'!$H$5:$H$29,MATCH($C447,'Section Master'!$A$5:$A$29,0)),{"Single+Aggregate","Aggregate","Per payment","Excess over","None"},0),IF(O447&gt;INDEX('Section Master'!$J$5:$J$29,MATCH($C447,'Section Master'!$A$5:$A$29,0)),O447-P447,IF(E447&gt;INDEX('Section Master'!$I$5:$I$29,MATCH($C447,'Section Master'!$A$5:$A$29,0)),E447,0)),IF(O447&gt;INDEX('Section Master'!$J$5:$J$29,MATCH($C447,'Section Master'!$A$5:$A$29,0)),O447-P447,0),IF(E447&gt;INDEX('Section Master'!$I$5:$I$29,MATCH($C447,'Section Master'!$A$5:$A$29,0)),E447,0),MAX(0,O447-INDEX('Section Master'!$J$5:$J$29,MATCH($C447,'Section Master'!$A$5:$A$29,0)))-P447,E447),0))</f>
        <v/>
      </c>
      <c r="R447" s="28" t="str">
        <f aca="false">IF(Q447="","",ROUND(Q447*L447,0))</f>
        <v/>
      </c>
      <c r="T447" s="29" t="str">
        <f aca="false">IF(A447="","",IF(MONTH(A447)=3,DATE(YEAR(A447),4,30),DATE(YEAR(A447),MONTH(A447)+1,7)))</f>
        <v/>
      </c>
      <c r="U447" s="26" t="str">
        <f aca="false">IF(OR(R447="",F447=""),"",IF(R447=0,0,IF(F447&gt;T447,(YEAR(F447)-YEAR(A447))*12+MONTH(F447)-MONTH(A447)+1,0)))</f>
        <v/>
      </c>
      <c r="V447" s="30" t="str">
        <f aca="false">IF(U447="","",ROUND(R447*Summary!$C$7*U447,0))</f>
        <v/>
      </c>
      <c r="W447" s="21" t="str">
        <f aca="false">IF(OR($B447="",$C447="",$E447=""),"",IF(R447=0,"No TDS yet",IF(F447="",IF(Summary!$C$6&gt;T447,"Overdue","Pending"),IF(F447&gt;T447,"Deposited late","Deposited"))))</f>
        <v/>
      </c>
      <c r="X447" s="31" t="str">
        <f aca="false">IF(B447="","",IF(OR(ISNA(MATCH($B447,Deductees!$A$5:$A$304,0)),ISNA(MATCH($C447,'Section Master'!$A$5:$A$29,0)),E447=""),1,0))</f>
        <v/>
      </c>
    </row>
    <row r="448" customFormat="false" ht="15" hidden="false" customHeight="true" outlineLevel="0" collapsed="false">
      <c r="A448" s="32"/>
      <c r="B448" s="17"/>
      <c r="C448" s="17"/>
      <c r="D448" s="17"/>
      <c r="E448" s="33"/>
      <c r="F448" s="32"/>
      <c r="G448" s="17"/>
      <c r="H448" s="24" t="str">
        <f aca="false">IF($B448="","",IFERROR(INDEX(Deductees!$B$5:$B$304,MATCH($B448,Deductees!$A$5:$A$304,0))&amp;"",""))</f>
        <v/>
      </c>
      <c r="I448" s="24" t="str">
        <f aca="false">IF($B448="","",IFERROR(INDEX(Deductees!$C$5:$C$304,MATCH($B448,Deductees!$A$5:$A$304,0)),"Not in master"))</f>
        <v/>
      </c>
      <c r="J448" s="24" t="str">
        <f aca="false">IF($B448="","",IFERROR(INDEX(Deductees!$D$5:$D$304,MATCH($B448,Deductees!$A$5:$A$304,0)),"-"))</f>
        <v/>
      </c>
      <c r="K448" s="24" t="str">
        <f aca="false">IF($C448="","",IFERROR(INDEX('Section Master'!$C$5:$C$29,MATCH($C448,'Section Master'!$A$5:$A$29,0))&amp;" / "&amp;INDEX('Section Master'!$D$5:$D$29,MATCH($C448,'Section Master'!$A$5:$A$29,0)),"Code not found"))</f>
        <v/>
      </c>
      <c r="L448" s="25" t="str">
        <f aca="false">IF(OR($B448="",$C448="",$E448=""),"",IFERROR(IF(I448&lt;&gt;"Valid",MAX(INDEX('Section Master'!$F$5:$F$29,MATCH($C448,'Section Master'!$A$5:$A$29,0)),INDEX('Section Master'!$G$5:$G$29,MATCH($C448,'Section Master'!$A$5:$A$29,0))),IF(J448="Individual/HUF",INDEX('Section Master'!$E$5:$E$29,MATCH($C448,'Section Master'!$A$5:$A$29,0)),INDEX('Section Master'!$F$5:$F$29,MATCH($C448,'Section Master'!$A$5:$A$29,0)))),0))</f>
        <v/>
      </c>
      <c r="M448" s="26" t="str">
        <f aca="false">IF(A448="","",IF(MONTH(A448)&gt;=4,YEAR(A448),YEAR(A448)-1))</f>
        <v/>
      </c>
      <c r="N448" s="21" t="str">
        <f aca="false">IF(A448="","","Q"&amp;CHOOSE(MONTH(A448),4,4,4,1,1,1,2,2,2,3,3,3))</f>
        <v/>
      </c>
      <c r="O448" s="27" t="str">
        <f aca="false">IF(OR($B448="",$C448="",$E448=""),"",SUMIFS($E$6:E448,$B$6:B448,B448,$C$6:C448,C448,$M$6:M448,M448))</f>
        <v/>
      </c>
      <c r="P448" s="27" t="str">
        <f aca="false">IF(OR($B448="",$C448="",$E448=""),"",SUMIFS($Q$6:Q447,$B$6:B447,B448,$C$6:C447,C448,$M$6:M447,M448))</f>
        <v/>
      </c>
      <c r="Q448" s="27" t="str">
        <f aca="false">IF(OR($B448="",$C448="",$E448=""),"",IFERROR(CHOOSE(MATCH(INDEX('Section Master'!$H$5:$H$29,MATCH($C448,'Section Master'!$A$5:$A$29,0)),{"Single+Aggregate","Aggregate","Per payment","Excess over","None"},0),IF(O448&gt;INDEX('Section Master'!$J$5:$J$29,MATCH($C448,'Section Master'!$A$5:$A$29,0)),O448-P448,IF(E448&gt;INDEX('Section Master'!$I$5:$I$29,MATCH($C448,'Section Master'!$A$5:$A$29,0)),E448,0)),IF(O448&gt;INDEX('Section Master'!$J$5:$J$29,MATCH($C448,'Section Master'!$A$5:$A$29,0)),O448-P448,0),IF(E448&gt;INDEX('Section Master'!$I$5:$I$29,MATCH($C448,'Section Master'!$A$5:$A$29,0)),E448,0),MAX(0,O448-INDEX('Section Master'!$J$5:$J$29,MATCH($C448,'Section Master'!$A$5:$A$29,0)))-P448,E448),0))</f>
        <v/>
      </c>
      <c r="R448" s="28" t="str">
        <f aca="false">IF(Q448="","",ROUND(Q448*L448,0))</f>
        <v/>
      </c>
      <c r="T448" s="29" t="str">
        <f aca="false">IF(A448="","",IF(MONTH(A448)=3,DATE(YEAR(A448),4,30),DATE(YEAR(A448),MONTH(A448)+1,7)))</f>
        <v/>
      </c>
      <c r="U448" s="26" t="str">
        <f aca="false">IF(OR(R448="",F448=""),"",IF(R448=0,0,IF(F448&gt;T448,(YEAR(F448)-YEAR(A448))*12+MONTH(F448)-MONTH(A448)+1,0)))</f>
        <v/>
      </c>
      <c r="V448" s="30" t="str">
        <f aca="false">IF(U448="","",ROUND(R448*Summary!$C$7*U448,0))</f>
        <v/>
      </c>
      <c r="W448" s="21" t="str">
        <f aca="false">IF(OR($B448="",$C448="",$E448=""),"",IF(R448=0,"No TDS yet",IF(F448="",IF(Summary!$C$6&gt;T448,"Overdue","Pending"),IF(F448&gt;T448,"Deposited late","Deposited"))))</f>
        <v/>
      </c>
      <c r="X448" s="31" t="str">
        <f aca="false">IF(B448="","",IF(OR(ISNA(MATCH($B448,Deductees!$A$5:$A$304,0)),ISNA(MATCH($C448,'Section Master'!$A$5:$A$29,0)),E448=""),1,0))</f>
        <v/>
      </c>
    </row>
    <row r="449" customFormat="false" ht="15" hidden="false" customHeight="true" outlineLevel="0" collapsed="false">
      <c r="A449" s="32"/>
      <c r="B449" s="17"/>
      <c r="C449" s="17"/>
      <c r="D449" s="17"/>
      <c r="E449" s="33"/>
      <c r="F449" s="32"/>
      <c r="G449" s="17"/>
      <c r="H449" s="24" t="str">
        <f aca="false">IF($B449="","",IFERROR(INDEX(Deductees!$B$5:$B$304,MATCH($B449,Deductees!$A$5:$A$304,0))&amp;"",""))</f>
        <v/>
      </c>
      <c r="I449" s="24" t="str">
        <f aca="false">IF($B449="","",IFERROR(INDEX(Deductees!$C$5:$C$304,MATCH($B449,Deductees!$A$5:$A$304,0)),"Not in master"))</f>
        <v/>
      </c>
      <c r="J449" s="24" t="str">
        <f aca="false">IF($B449="","",IFERROR(INDEX(Deductees!$D$5:$D$304,MATCH($B449,Deductees!$A$5:$A$304,0)),"-"))</f>
        <v/>
      </c>
      <c r="K449" s="24" t="str">
        <f aca="false">IF($C449="","",IFERROR(INDEX('Section Master'!$C$5:$C$29,MATCH($C449,'Section Master'!$A$5:$A$29,0))&amp;" / "&amp;INDEX('Section Master'!$D$5:$D$29,MATCH($C449,'Section Master'!$A$5:$A$29,0)),"Code not found"))</f>
        <v/>
      </c>
      <c r="L449" s="25" t="str">
        <f aca="false">IF(OR($B449="",$C449="",$E449=""),"",IFERROR(IF(I449&lt;&gt;"Valid",MAX(INDEX('Section Master'!$F$5:$F$29,MATCH($C449,'Section Master'!$A$5:$A$29,0)),INDEX('Section Master'!$G$5:$G$29,MATCH($C449,'Section Master'!$A$5:$A$29,0))),IF(J449="Individual/HUF",INDEX('Section Master'!$E$5:$E$29,MATCH($C449,'Section Master'!$A$5:$A$29,0)),INDEX('Section Master'!$F$5:$F$29,MATCH($C449,'Section Master'!$A$5:$A$29,0)))),0))</f>
        <v/>
      </c>
      <c r="M449" s="26" t="str">
        <f aca="false">IF(A449="","",IF(MONTH(A449)&gt;=4,YEAR(A449),YEAR(A449)-1))</f>
        <v/>
      </c>
      <c r="N449" s="21" t="str">
        <f aca="false">IF(A449="","","Q"&amp;CHOOSE(MONTH(A449),4,4,4,1,1,1,2,2,2,3,3,3))</f>
        <v/>
      </c>
      <c r="O449" s="27" t="str">
        <f aca="false">IF(OR($B449="",$C449="",$E449=""),"",SUMIFS($E$6:E449,$B$6:B449,B449,$C$6:C449,C449,$M$6:M449,M449))</f>
        <v/>
      </c>
      <c r="P449" s="27" t="str">
        <f aca="false">IF(OR($B449="",$C449="",$E449=""),"",SUMIFS($Q$6:Q448,$B$6:B448,B449,$C$6:C448,C449,$M$6:M448,M449))</f>
        <v/>
      </c>
      <c r="Q449" s="27" t="str">
        <f aca="false">IF(OR($B449="",$C449="",$E449=""),"",IFERROR(CHOOSE(MATCH(INDEX('Section Master'!$H$5:$H$29,MATCH($C449,'Section Master'!$A$5:$A$29,0)),{"Single+Aggregate","Aggregate","Per payment","Excess over","None"},0),IF(O449&gt;INDEX('Section Master'!$J$5:$J$29,MATCH($C449,'Section Master'!$A$5:$A$29,0)),O449-P449,IF(E449&gt;INDEX('Section Master'!$I$5:$I$29,MATCH($C449,'Section Master'!$A$5:$A$29,0)),E449,0)),IF(O449&gt;INDEX('Section Master'!$J$5:$J$29,MATCH($C449,'Section Master'!$A$5:$A$29,0)),O449-P449,0),IF(E449&gt;INDEX('Section Master'!$I$5:$I$29,MATCH($C449,'Section Master'!$A$5:$A$29,0)),E449,0),MAX(0,O449-INDEX('Section Master'!$J$5:$J$29,MATCH($C449,'Section Master'!$A$5:$A$29,0)))-P449,E449),0))</f>
        <v/>
      </c>
      <c r="R449" s="28" t="str">
        <f aca="false">IF(Q449="","",ROUND(Q449*L449,0))</f>
        <v/>
      </c>
      <c r="T449" s="29" t="str">
        <f aca="false">IF(A449="","",IF(MONTH(A449)=3,DATE(YEAR(A449),4,30),DATE(YEAR(A449),MONTH(A449)+1,7)))</f>
        <v/>
      </c>
      <c r="U449" s="26" t="str">
        <f aca="false">IF(OR(R449="",F449=""),"",IF(R449=0,0,IF(F449&gt;T449,(YEAR(F449)-YEAR(A449))*12+MONTH(F449)-MONTH(A449)+1,0)))</f>
        <v/>
      </c>
      <c r="V449" s="30" t="str">
        <f aca="false">IF(U449="","",ROUND(R449*Summary!$C$7*U449,0))</f>
        <v/>
      </c>
      <c r="W449" s="21" t="str">
        <f aca="false">IF(OR($B449="",$C449="",$E449=""),"",IF(R449=0,"No TDS yet",IF(F449="",IF(Summary!$C$6&gt;T449,"Overdue","Pending"),IF(F449&gt;T449,"Deposited late","Deposited"))))</f>
        <v/>
      </c>
      <c r="X449" s="31" t="str">
        <f aca="false">IF(B449="","",IF(OR(ISNA(MATCH($B449,Deductees!$A$5:$A$304,0)),ISNA(MATCH($C449,'Section Master'!$A$5:$A$29,0)),E449=""),1,0))</f>
        <v/>
      </c>
    </row>
    <row r="450" customFormat="false" ht="15" hidden="false" customHeight="true" outlineLevel="0" collapsed="false">
      <c r="A450" s="32"/>
      <c r="B450" s="17"/>
      <c r="C450" s="17"/>
      <c r="D450" s="17"/>
      <c r="E450" s="33"/>
      <c r="F450" s="32"/>
      <c r="G450" s="17"/>
      <c r="H450" s="24" t="str">
        <f aca="false">IF($B450="","",IFERROR(INDEX(Deductees!$B$5:$B$304,MATCH($B450,Deductees!$A$5:$A$304,0))&amp;"",""))</f>
        <v/>
      </c>
      <c r="I450" s="24" t="str">
        <f aca="false">IF($B450="","",IFERROR(INDEX(Deductees!$C$5:$C$304,MATCH($B450,Deductees!$A$5:$A$304,0)),"Not in master"))</f>
        <v/>
      </c>
      <c r="J450" s="24" t="str">
        <f aca="false">IF($B450="","",IFERROR(INDEX(Deductees!$D$5:$D$304,MATCH($B450,Deductees!$A$5:$A$304,0)),"-"))</f>
        <v/>
      </c>
      <c r="K450" s="24" t="str">
        <f aca="false">IF($C450="","",IFERROR(INDEX('Section Master'!$C$5:$C$29,MATCH($C450,'Section Master'!$A$5:$A$29,0))&amp;" / "&amp;INDEX('Section Master'!$D$5:$D$29,MATCH($C450,'Section Master'!$A$5:$A$29,0)),"Code not found"))</f>
        <v/>
      </c>
      <c r="L450" s="25" t="str">
        <f aca="false">IF(OR($B450="",$C450="",$E450=""),"",IFERROR(IF(I450&lt;&gt;"Valid",MAX(INDEX('Section Master'!$F$5:$F$29,MATCH($C450,'Section Master'!$A$5:$A$29,0)),INDEX('Section Master'!$G$5:$G$29,MATCH($C450,'Section Master'!$A$5:$A$29,0))),IF(J450="Individual/HUF",INDEX('Section Master'!$E$5:$E$29,MATCH($C450,'Section Master'!$A$5:$A$29,0)),INDEX('Section Master'!$F$5:$F$29,MATCH($C450,'Section Master'!$A$5:$A$29,0)))),0))</f>
        <v/>
      </c>
      <c r="M450" s="26" t="str">
        <f aca="false">IF(A450="","",IF(MONTH(A450)&gt;=4,YEAR(A450),YEAR(A450)-1))</f>
        <v/>
      </c>
      <c r="N450" s="21" t="str">
        <f aca="false">IF(A450="","","Q"&amp;CHOOSE(MONTH(A450),4,4,4,1,1,1,2,2,2,3,3,3))</f>
        <v/>
      </c>
      <c r="O450" s="27" t="str">
        <f aca="false">IF(OR($B450="",$C450="",$E450=""),"",SUMIFS($E$6:E450,$B$6:B450,B450,$C$6:C450,C450,$M$6:M450,M450))</f>
        <v/>
      </c>
      <c r="P450" s="27" t="str">
        <f aca="false">IF(OR($B450="",$C450="",$E450=""),"",SUMIFS($Q$6:Q449,$B$6:B449,B450,$C$6:C449,C450,$M$6:M449,M450))</f>
        <v/>
      </c>
      <c r="Q450" s="27" t="str">
        <f aca="false">IF(OR($B450="",$C450="",$E450=""),"",IFERROR(CHOOSE(MATCH(INDEX('Section Master'!$H$5:$H$29,MATCH($C450,'Section Master'!$A$5:$A$29,0)),{"Single+Aggregate","Aggregate","Per payment","Excess over","None"},0),IF(O450&gt;INDEX('Section Master'!$J$5:$J$29,MATCH($C450,'Section Master'!$A$5:$A$29,0)),O450-P450,IF(E450&gt;INDEX('Section Master'!$I$5:$I$29,MATCH($C450,'Section Master'!$A$5:$A$29,0)),E450,0)),IF(O450&gt;INDEX('Section Master'!$J$5:$J$29,MATCH($C450,'Section Master'!$A$5:$A$29,0)),O450-P450,0),IF(E450&gt;INDEX('Section Master'!$I$5:$I$29,MATCH($C450,'Section Master'!$A$5:$A$29,0)),E450,0),MAX(0,O450-INDEX('Section Master'!$J$5:$J$29,MATCH($C450,'Section Master'!$A$5:$A$29,0)))-P450,E450),0))</f>
        <v/>
      </c>
      <c r="R450" s="28" t="str">
        <f aca="false">IF(Q450="","",ROUND(Q450*L450,0))</f>
        <v/>
      </c>
      <c r="T450" s="29" t="str">
        <f aca="false">IF(A450="","",IF(MONTH(A450)=3,DATE(YEAR(A450),4,30),DATE(YEAR(A450),MONTH(A450)+1,7)))</f>
        <v/>
      </c>
      <c r="U450" s="26" t="str">
        <f aca="false">IF(OR(R450="",F450=""),"",IF(R450=0,0,IF(F450&gt;T450,(YEAR(F450)-YEAR(A450))*12+MONTH(F450)-MONTH(A450)+1,0)))</f>
        <v/>
      </c>
      <c r="V450" s="30" t="str">
        <f aca="false">IF(U450="","",ROUND(R450*Summary!$C$7*U450,0))</f>
        <v/>
      </c>
      <c r="W450" s="21" t="str">
        <f aca="false">IF(OR($B450="",$C450="",$E450=""),"",IF(R450=0,"No TDS yet",IF(F450="",IF(Summary!$C$6&gt;T450,"Overdue","Pending"),IF(F450&gt;T450,"Deposited late","Deposited"))))</f>
        <v/>
      </c>
      <c r="X450" s="31" t="str">
        <f aca="false">IF(B450="","",IF(OR(ISNA(MATCH($B450,Deductees!$A$5:$A$304,0)),ISNA(MATCH($C450,'Section Master'!$A$5:$A$29,0)),E450=""),1,0))</f>
        <v/>
      </c>
    </row>
    <row r="451" customFormat="false" ht="15" hidden="false" customHeight="true" outlineLevel="0" collapsed="false">
      <c r="A451" s="32"/>
      <c r="B451" s="17"/>
      <c r="C451" s="17"/>
      <c r="D451" s="17"/>
      <c r="E451" s="33"/>
      <c r="F451" s="32"/>
      <c r="G451" s="17"/>
      <c r="H451" s="24" t="str">
        <f aca="false">IF($B451="","",IFERROR(INDEX(Deductees!$B$5:$B$304,MATCH($B451,Deductees!$A$5:$A$304,0))&amp;"",""))</f>
        <v/>
      </c>
      <c r="I451" s="24" t="str">
        <f aca="false">IF($B451="","",IFERROR(INDEX(Deductees!$C$5:$C$304,MATCH($B451,Deductees!$A$5:$A$304,0)),"Not in master"))</f>
        <v/>
      </c>
      <c r="J451" s="24" t="str">
        <f aca="false">IF($B451="","",IFERROR(INDEX(Deductees!$D$5:$D$304,MATCH($B451,Deductees!$A$5:$A$304,0)),"-"))</f>
        <v/>
      </c>
      <c r="K451" s="24" t="str">
        <f aca="false">IF($C451="","",IFERROR(INDEX('Section Master'!$C$5:$C$29,MATCH($C451,'Section Master'!$A$5:$A$29,0))&amp;" / "&amp;INDEX('Section Master'!$D$5:$D$29,MATCH($C451,'Section Master'!$A$5:$A$29,0)),"Code not found"))</f>
        <v/>
      </c>
      <c r="L451" s="25" t="str">
        <f aca="false">IF(OR($B451="",$C451="",$E451=""),"",IFERROR(IF(I451&lt;&gt;"Valid",MAX(INDEX('Section Master'!$F$5:$F$29,MATCH($C451,'Section Master'!$A$5:$A$29,0)),INDEX('Section Master'!$G$5:$G$29,MATCH($C451,'Section Master'!$A$5:$A$29,0))),IF(J451="Individual/HUF",INDEX('Section Master'!$E$5:$E$29,MATCH($C451,'Section Master'!$A$5:$A$29,0)),INDEX('Section Master'!$F$5:$F$29,MATCH($C451,'Section Master'!$A$5:$A$29,0)))),0))</f>
        <v/>
      </c>
      <c r="M451" s="26" t="str">
        <f aca="false">IF(A451="","",IF(MONTH(A451)&gt;=4,YEAR(A451),YEAR(A451)-1))</f>
        <v/>
      </c>
      <c r="N451" s="21" t="str">
        <f aca="false">IF(A451="","","Q"&amp;CHOOSE(MONTH(A451),4,4,4,1,1,1,2,2,2,3,3,3))</f>
        <v/>
      </c>
      <c r="O451" s="27" t="str">
        <f aca="false">IF(OR($B451="",$C451="",$E451=""),"",SUMIFS($E$6:E451,$B$6:B451,B451,$C$6:C451,C451,$M$6:M451,M451))</f>
        <v/>
      </c>
      <c r="P451" s="27" t="str">
        <f aca="false">IF(OR($B451="",$C451="",$E451=""),"",SUMIFS($Q$6:Q450,$B$6:B450,B451,$C$6:C450,C451,$M$6:M450,M451))</f>
        <v/>
      </c>
      <c r="Q451" s="27" t="str">
        <f aca="false">IF(OR($B451="",$C451="",$E451=""),"",IFERROR(CHOOSE(MATCH(INDEX('Section Master'!$H$5:$H$29,MATCH($C451,'Section Master'!$A$5:$A$29,0)),{"Single+Aggregate","Aggregate","Per payment","Excess over","None"},0),IF(O451&gt;INDEX('Section Master'!$J$5:$J$29,MATCH($C451,'Section Master'!$A$5:$A$29,0)),O451-P451,IF(E451&gt;INDEX('Section Master'!$I$5:$I$29,MATCH($C451,'Section Master'!$A$5:$A$29,0)),E451,0)),IF(O451&gt;INDEX('Section Master'!$J$5:$J$29,MATCH($C451,'Section Master'!$A$5:$A$29,0)),O451-P451,0),IF(E451&gt;INDEX('Section Master'!$I$5:$I$29,MATCH($C451,'Section Master'!$A$5:$A$29,0)),E451,0),MAX(0,O451-INDEX('Section Master'!$J$5:$J$29,MATCH($C451,'Section Master'!$A$5:$A$29,0)))-P451,E451),0))</f>
        <v/>
      </c>
      <c r="R451" s="28" t="str">
        <f aca="false">IF(Q451="","",ROUND(Q451*L451,0))</f>
        <v/>
      </c>
      <c r="T451" s="29" t="str">
        <f aca="false">IF(A451="","",IF(MONTH(A451)=3,DATE(YEAR(A451),4,30),DATE(YEAR(A451),MONTH(A451)+1,7)))</f>
        <v/>
      </c>
      <c r="U451" s="26" t="str">
        <f aca="false">IF(OR(R451="",F451=""),"",IF(R451=0,0,IF(F451&gt;T451,(YEAR(F451)-YEAR(A451))*12+MONTH(F451)-MONTH(A451)+1,0)))</f>
        <v/>
      </c>
      <c r="V451" s="30" t="str">
        <f aca="false">IF(U451="","",ROUND(R451*Summary!$C$7*U451,0))</f>
        <v/>
      </c>
      <c r="W451" s="21" t="str">
        <f aca="false">IF(OR($B451="",$C451="",$E451=""),"",IF(R451=0,"No TDS yet",IF(F451="",IF(Summary!$C$6&gt;T451,"Overdue","Pending"),IF(F451&gt;T451,"Deposited late","Deposited"))))</f>
        <v/>
      </c>
      <c r="X451" s="31" t="str">
        <f aca="false">IF(B451="","",IF(OR(ISNA(MATCH($B451,Deductees!$A$5:$A$304,0)),ISNA(MATCH($C451,'Section Master'!$A$5:$A$29,0)),E451=""),1,0))</f>
        <v/>
      </c>
    </row>
    <row r="452" customFormat="false" ht="15" hidden="false" customHeight="true" outlineLevel="0" collapsed="false">
      <c r="A452" s="32"/>
      <c r="B452" s="17"/>
      <c r="C452" s="17"/>
      <c r="D452" s="17"/>
      <c r="E452" s="33"/>
      <c r="F452" s="32"/>
      <c r="G452" s="17"/>
      <c r="H452" s="24" t="str">
        <f aca="false">IF($B452="","",IFERROR(INDEX(Deductees!$B$5:$B$304,MATCH($B452,Deductees!$A$5:$A$304,0))&amp;"",""))</f>
        <v/>
      </c>
      <c r="I452" s="24" t="str">
        <f aca="false">IF($B452="","",IFERROR(INDEX(Deductees!$C$5:$C$304,MATCH($B452,Deductees!$A$5:$A$304,0)),"Not in master"))</f>
        <v/>
      </c>
      <c r="J452" s="24" t="str">
        <f aca="false">IF($B452="","",IFERROR(INDEX(Deductees!$D$5:$D$304,MATCH($B452,Deductees!$A$5:$A$304,0)),"-"))</f>
        <v/>
      </c>
      <c r="K452" s="24" t="str">
        <f aca="false">IF($C452="","",IFERROR(INDEX('Section Master'!$C$5:$C$29,MATCH($C452,'Section Master'!$A$5:$A$29,0))&amp;" / "&amp;INDEX('Section Master'!$D$5:$D$29,MATCH($C452,'Section Master'!$A$5:$A$29,0)),"Code not found"))</f>
        <v/>
      </c>
      <c r="L452" s="25" t="str">
        <f aca="false">IF(OR($B452="",$C452="",$E452=""),"",IFERROR(IF(I452&lt;&gt;"Valid",MAX(INDEX('Section Master'!$F$5:$F$29,MATCH($C452,'Section Master'!$A$5:$A$29,0)),INDEX('Section Master'!$G$5:$G$29,MATCH($C452,'Section Master'!$A$5:$A$29,0))),IF(J452="Individual/HUF",INDEX('Section Master'!$E$5:$E$29,MATCH($C452,'Section Master'!$A$5:$A$29,0)),INDEX('Section Master'!$F$5:$F$29,MATCH($C452,'Section Master'!$A$5:$A$29,0)))),0))</f>
        <v/>
      </c>
      <c r="M452" s="26" t="str">
        <f aca="false">IF(A452="","",IF(MONTH(A452)&gt;=4,YEAR(A452),YEAR(A452)-1))</f>
        <v/>
      </c>
      <c r="N452" s="21" t="str">
        <f aca="false">IF(A452="","","Q"&amp;CHOOSE(MONTH(A452),4,4,4,1,1,1,2,2,2,3,3,3))</f>
        <v/>
      </c>
      <c r="O452" s="27" t="str">
        <f aca="false">IF(OR($B452="",$C452="",$E452=""),"",SUMIFS($E$6:E452,$B$6:B452,B452,$C$6:C452,C452,$M$6:M452,M452))</f>
        <v/>
      </c>
      <c r="P452" s="27" t="str">
        <f aca="false">IF(OR($B452="",$C452="",$E452=""),"",SUMIFS($Q$6:Q451,$B$6:B451,B452,$C$6:C451,C452,$M$6:M451,M452))</f>
        <v/>
      </c>
      <c r="Q452" s="27" t="str">
        <f aca="false">IF(OR($B452="",$C452="",$E452=""),"",IFERROR(CHOOSE(MATCH(INDEX('Section Master'!$H$5:$H$29,MATCH($C452,'Section Master'!$A$5:$A$29,0)),{"Single+Aggregate","Aggregate","Per payment","Excess over","None"},0),IF(O452&gt;INDEX('Section Master'!$J$5:$J$29,MATCH($C452,'Section Master'!$A$5:$A$29,0)),O452-P452,IF(E452&gt;INDEX('Section Master'!$I$5:$I$29,MATCH($C452,'Section Master'!$A$5:$A$29,0)),E452,0)),IF(O452&gt;INDEX('Section Master'!$J$5:$J$29,MATCH($C452,'Section Master'!$A$5:$A$29,0)),O452-P452,0),IF(E452&gt;INDEX('Section Master'!$I$5:$I$29,MATCH($C452,'Section Master'!$A$5:$A$29,0)),E452,0),MAX(0,O452-INDEX('Section Master'!$J$5:$J$29,MATCH($C452,'Section Master'!$A$5:$A$29,0)))-P452,E452),0))</f>
        <v/>
      </c>
      <c r="R452" s="28" t="str">
        <f aca="false">IF(Q452="","",ROUND(Q452*L452,0))</f>
        <v/>
      </c>
      <c r="T452" s="29" t="str">
        <f aca="false">IF(A452="","",IF(MONTH(A452)=3,DATE(YEAR(A452),4,30),DATE(YEAR(A452),MONTH(A452)+1,7)))</f>
        <v/>
      </c>
      <c r="U452" s="26" t="str">
        <f aca="false">IF(OR(R452="",F452=""),"",IF(R452=0,0,IF(F452&gt;T452,(YEAR(F452)-YEAR(A452))*12+MONTH(F452)-MONTH(A452)+1,0)))</f>
        <v/>
      </c>
      <c r="V452" s="30" t="str">
        <f aca="false">IF(U452="","",ROUND(R452*Summary!$C$7*U452,0))</f>
        <v/>
      </c>
      <c r="W452" s="21" t="str">
        <f aca="false">IF(OR($B452="",$C452="",$E452=""),"",IF(R452=0,"No TDS yet",IF(F452="",IF(Summary!$C$6&gt;T452,"Overdue","Pending"),IF(F452&gt;T452,"Deposited late","Deposited"))))</f>
        <v/>
      </c>
      <c r="X452" s="31" t="str">
        <f aca="false">IF(B452="","",IF(OR(ISNA(MATCH($B452,Deductees!$A$5:$A$304,0)),ISNA(MATCH($C452,'Section Master'!$A$5:$A$29,0)),E452=""),1,0))</f>
        <v/>
      </c>
    </row>
    <row r="453" customFormat="false" ht="15" hidden="false" customHeight="true" outlineLevel="0" collapsed="false">
      <c r="A453" s="32"/>
      <c r="B453" s="17"/>
      <c r="C453" s="17"/>
      <c r="D453" s="17"/>
      <c r="E453" s="33"/>
      <c r="F453" s="32"/>
      <c r="G453" s="17"/>
      <c r="H453" s="24" t="str">
        <f aca="false">IF($B453="","",IFERROR(INDEX(Deductees!$B$5:$B$304,MATCH($B453,Deductees!$A$5:$A$304,0))&amp;"",""))</f>
        <v/>
      </c>
      <c r="I453" s="24" t="str">
        <f aca="false">IF($B453="","",IFERROR(INDEX(Deductees!$C$5:$C$304,MATCH($B453,Deductees!$A$5:$A$304,0)),"Not in master"))</f>
        <v/>
      </c>
      <c r="J453" s="24" t="str">
        <f aca="false">IF($B453="","",IFERROR(INDEX(Deductees!$D$5:$D$304,MATCH($B453,Deductees!$A$5:$A$304,0)),"-"))</f>
        <v/>
      </c>
      <c r="K453" s="24" t="str">
        <f aca="false">IF($C453="","",IFERROR(INDEX('Section Master'!$C$5:$C$29,MATCH($C453,'Section Master'!$A$5:$A$29,0))&amp;" / "&amp;INDEX('Section Master'!$D$5:$D$29,MATCH($C453,'Section Master'!$A$5:$A$29,0)),"Code not found"))</f>
        <v/>
      </c>
      <c r="L453" s="25" t="str">
        <f aca="false">IF(OR($B453="",$C453="",$E453=""),"",IFERROR(IF(I453&lt;&gt;"Valid",MAX(INDEX('Section Master'!$F$5:$F$29,MATCH($C453,'Section Master'!$A$5:$A$29,0)),INDEX('Section Master'!$G$5:$G$29,MATCH($C453,'Section Master'!$A$5:$A$29,0))),IF(J453="Individual/HUF",INDEX('Section Master'!$E$5:$E$29,MATCH($C453,'Section Master'!$A$5:$A$29,0)),INDEX('Section Master'!$F$5:$F$29,MATCH($C453,'Section Master'!$A$5:$A$29,0)))),0))</f>
        <v/>
      </c>
      <c r="M453" s="26" t="str">
        <f aca="false">IF(A453="","",IF(MONTH(A453)&gt;=4,YEAR(A453),YEAR(A453)-1))</f>
        <v/>
      </c>
      <c r="N453" s="21" t="str">
        <f aca="false">IF(A453="","","Q"&amp;CHOOSE(MONTH(A453),4,4,4,1,1,1,2,2,2,3,3,3))</f>
        <v/>
      </c>
      <c r="O453" s="27" t="str">
        <f aca="false">IF(OR($B453="",$C453="",$E453=""),"",SUMIFS($E$6:E453,$B$6:B453,B453,$C$6:C453,C453,$M$6:M453,M453))</f>
        <v/>
      </c>
      <c r="P453" s="27" t="str">
        <f aca="false">IF(OR($B453="",$C453="",$E453=""),"",SUMIFS($Q$6:Q452,$B$6:B452,B453,$C$6:C452,C453,$M$6:M452,M453))</f>
        <v/>
      </c>
      <c r="Q453" s="27" t="str">
        <f aca="false">IF(OR($B453="",$C453="",$E453=""),"",IFERROR(CHOOSE(MATCH(INDEX('Section Master'!$H$5:$H$29,MATCH($C453,'Section Master'!$A$5:$A$29,0)),{"Single+Aggregate","Aggregate","Per payment","Excess over","None"},0),IF(O453&gt;INDEX('Section Master'!$J$5:$J$29,MATCH($C453,'Section Master'!$A$5:$A$29,0)),O453-P453,IF(E453&gt;INDEX('Section Master'!$I$5:$I$29,MATCH($C453,'Section Master'!$A$5:$A$29,0)),E453,0)),IF(O453&gt;INDEX('Section Master'!$J$5:$J$29,MATCH($C453,'Section Master'!$A$5:$A$29,0)),O453-P453,0),IF(E453&gt;INDEX('Section Master'!$I$5:$I$29,MATCH($C453,'Section Master'!$A$5:$A$29,0)),E453,0),MAX(0,O453-INDEX('Section Master'!$J$5:$J$29,MATCH($C453,'Section Master'!$A$5:$A$29,0)))-P453,E453),0))</f>
        <v/>
      </c>
      <c r="R453" s="28" t="str">
        <f aca="false">IF(Q453="","",ROUND(Q453*L453,0))</f>
        <v/>
      </c>
      <c r="T453" s="29" t="str">
        <f aca="false">IF(A453="","",IF(MONTH(A453)=3,DATE(YEAR(A453),4,30),DATE(YEAR(A453),MONTH(A453)+1,7)))</f>
        <v/>
      </c>
      <c r="U453" s="26" t="str">
        <f aca="false">IF(OR(R453="",F453=""),"",IF(R453=0,0,IF(F453&gt;T453,(YEAR(F453)-YEAR(A453))*12+MONTH(F453)-MONTH(A453)+1,0)))</f>
        <v/>
      </c>
      <c r="V453" s="30" t="str">
        <f aca="false">IF(U453="","",ROUND(R453*Summary!$C$7*U453,0))</f>
        <v/>
      </c>
      <c r="W453" s="21" t="str">
        <f aca="false">IF(OR($B453="",$C453="",$E453=""),"",IF(R453=0,"No TDS yet",IF(F453="",IF(Summary!$C$6&gt;T453,"Overdue","Pending"),IF(F453&gt;T453,"Deposited late","Deposited"))))</f>
        <v/>
      </c>
      <c r="X453" s="31" t="str">
        <f aca="false">IF(B453="","",IF(OR(ISNA(MATCH($B453,Deductees!$A$5:$A$304,0)),ISNA(MATCH($C453,'Section Master'!$A$5:$A$29,0)),E453=""),1,0))</f>
        <v/>
      </c>
    </row>
    <row r="454" customFormat="false" ht="15" hidden="false" customHeight="true" outlineLevel="0" collapsed="false">
      <c r="A454" s="32"/>
      <c r="B454" s="17"/>
      <c r="C454" s="17"/>
      <c r="D454" s="17"/>
      <c r="E454" s="33"/>
      <c r="F454" s="32"/>
      <c r="G454" s="17"/>
      <c r="H454" s="24" t="str">
        <f aca="false">IF($B454="","",IFERROR(INDEX(Deductees!$B$5:$B$304,MATCH($B454,Deductees!$A$5:$A$304,0))&amp;"",""))</f>
        <v/>
      </c>
      <c r="I454" s="24" t="str">
        <f aca="false">IF($B454="","",IFERROR(INDEX(Deductees!$C$5:$C$304,MATCH($B454,Deductees!$A$5:$A$304,0)),"Not in master"))</f>
        <v/>
      </c>
      <c r="J454" s="24" t="str">
        <f aca="false">IF($B454="","",IFERROR(INDEX(Deductees!$D$5:$D$304,MATCH($B454,Deductees!$A$5:$A$304,0)),"-"))</f>
        <v/>
      </c>
      <c r="K454" s="24" t="str">
        <f aca="false">IF($C454="","",IFERROR(INDEX('Section Master'!$C$5:$C$29,MATCH($C454,'Section Master'!$A$5:$A$29,0))&amp;" / "&amp;INDEX('Section Master'!$D$5:$D$29,MATCH($C454,'Section Master'!$A$5:$A$29,0)),"Code not found"))</f>
        <v/>
      </c>
      <c r="L454" s="25" t="str">
        <f aca="false">IF(OR($B454="",$C454="",$E454=""),"",IFERROR(IF(I454&lt;&gt;"Valid",MAX(INDEX('Section Master'!$F$5:$F$29,MATCH($C454,'Section Master'!$A$5:$A$29,0)),INDEX('Section Master'!$G$5:$G$29,MATCH($C454,'Section Master'!$A$5:$A$29,0))),IF(J454="Individual/HUF",INDEX('Section Master'!$E$5:$E$29,MATCH($C454,'Section Master'!$A$5:$A$29,0)),INDEX('Section Master'!$F$5:$F$29,MATCH($C454,'Section Master'!$A$5:$A$29,0)))),0))</f>
        <v/>
      </c>
      <c r="M454" s="26" t="str">
        <f aca="false">IF(A454="","",IF(MONTH(A454)&gt;=4,YEAR(A454),YEAR(A454)-1))</f>
        <v/>
      </c>
      <c r="N454" s="21" t="str">
        <f aca="false">IF(A454="","","Q"&amp;CHOOSE(MONTH(A454),4,4,4,1,1,1,2,2,2,3,3,3))</f>
        <v/>
      </c>
      <c r="O454" s="27" t="str">
        <f aca="false">IF(OR($B454="",$C454="",$E454=""),"",SUMIFS($E$6:E454,$B$6:B454,B454,$C$6:C454,C454,$M$6:M454,M454))</f>
        <v/>
      </c>
      <c r="P454" s="27" t="str">
        <f aca="false">IF(OR($B454="",$C454="",$E454=""),"",SUMIFS($Q$6:Q453,$B$6:B453,B454,$C$6:C453,C454,$M$6:M453,M454))</f>
        <v/>
      </c>
      <c r="Q454" s="27" t="str">
        <f aca="false">IF(OR($B454="",$C454="",$E454=""),"",IFERROR(CHOOSE(MATCH(INDEX('Section Master'!$H$5:$H$29,MATCH($C454,'Section Master'!$A$5:$A$29,0)),{"Single+Aggregate","Aggregate","Per payment","Excess over","None"},0),IF(O454&gt;INDEX('Section Master'!$J$5:$J$29,MATCH($C454,'Section Master'!$A$5:$A$29,0)),O454-P454,IF(E454&gt;INDEX('Section Master'!$I$5:$I$29,MATCH($C454,'Section Master'!$A$5:$A$29,0)),E454,0)),IF(O454&gt;INDEX('Section Master'!$J$5:$J$29,MATCH($C454,'Section Master'!$A$5:$A$29,0)),O454-P454,0),IF(E454&gt;INDEX('Section Master'!$I$5:$I$29,MATCH($C454,'Section Master'!$A$5:$A$29,0)),E454,0),MAX(0,O454-INDEX('Section Master'!$J$5:$J$29,MATCH($C454,'Section Master'!$A$5:$A$29,0)))-P454,E454),0))</f>
        <v/>
      </c>
      <c r="R454" s="28" t="str">
        <f aca="false">IF(Q454="","",ROUND(Q454*L454,0))</f>
        <v/>
      </c>
      <c r="T454" s="29" t="str">
        <f aca="false">IF(A454="","",IF(MONTH(A454)=3,DATE(YEAR(A454),4,30),DATE(YEAR(A454),MONTH(A454)+1,7)))</f>
        <v/>
      </c>
      <c r="U454" s="26" t="str">
        <f aca="false">IF(OR(R454="",F454=""),"",IF(R454=0,0,IF(F454&gt;T454,(YEAR(F454)-YEAR(A454))*12+MONTH(F454)-MONTH(A454)+1,0)))</f>
        <v/>
      </c>
      <c r="V454" s="30" t="str">
        <f aca="false">IF(U454="","",ROUND(R454*Summary!$C$7*U454,0))</f>
        <v/>
      </c>
      <c r="W454" s="21" t="str">
        <f aca="false">IF(OR($B454="",$C454="",$E454=""),"",IF(R454=0,"No TDS yet",IF(F454="",IF(Summary!$C$6&gt;T454,"Overdue","Pending"),IF(F454&gt;T454,"Deposited late","Deposited"))))</f>
        <v/>
      </c>
      <c r="X454" s="31" t="str">
        <f aca="false">IF(B454="","",IF(OR(ISNA(MATCH($B454,Deductees!$A$5:$A$304,0)),ISNA(MATCH($C454,'Section Master'!$A$5:$A$29,0)),E454=""),1,0))</f>
        <v/>
      </c>
    </row>
    <row r="455" customFormat="false" ht="15" hidden="false" customHeight="true" outlineLevel="0" collapsed="false">
      <c r="A455" s="32"/>
      <c r="B455" s="17"/>
      <c r="C455" s="17"/>
      <c r="D455" s="17"/>
      <c r="E455" s="33"/>
      <c r="F455" s="32"/>
      <c r="G455" s="17"/>
      <c r="H455" s="24" t="str">
        <f aca="false">IF($B455="","",IFERROR(INDEX(Deductees!$B$5:$B$304,MATCH($B455,Deductees!$A$5:$A$304,0))&amp;"",""))</f>
        <v/>
      </c>
      <c r="I455" s="24" t="str">
        <f aca="false">IF($B455="","",IFERROR(INDEX(Deductees!$C$5:$C$304,MATCH($B455,Deductees!$A$5:$A$304,0)),"Not in master"))</f>
        <v/>
      </c>
      <c r="J455" s="24" t="str">
        <f aca="false">IF($B455="","",IFERROR(INDEX(Deductees!$D$5:$D$304,MATCH($B455,Deductees!$A$5:$A$304,0)),"-"))</f>
        <v/>
      </c>
      <c r="K455" s="24" t="str">
        <f aca="false">IF($C455="","",IFERROR(INDEX('Section Master'!$C$5:$C$29,MATCH($C455,'Section Master'!$A$5:$A$29,0))&amp;" / "&amp;INDEX('Section Master'!$D$5:$D$29,MATCH($C455,'Section Master'!$A$5:$A$29,0)),"Code not found"))</f>
        <v/>
      </c>
      <c r="L455" s="25" t="str">
        <f aca="false">IF(OR($B455="",$C455="",$E455=""),"",IFERROR(IF(I455&lt;&gt;"Valid",MAX(INDEX('Section Master'!$F$5:$F$29,MATCH($C455,'Section Master'!$A$5:$A$29,0)),INDEX('Section Master'!$G$5:$G$29,MATCH($C455,'Section Master'!$A$5:$A$29,0))),IF(J455="Individual/HUF",INDEX('Section Master'!$E$5:$E$29,MATCH($C455,'Section Master'!$A$5:$A$29,0)),INDEX('Section Master'!$F$5:$F$29,MATCH($C455,'Section Master'!$A$5:$A$29,0)))),0))</f>
        <v/>
      </c>
      <c r="M455" s="26" t="str">
        <f aca="false">IF(A455="","",IF(MONTH(A455)&gt;=4,YEAR(A455),YEAR(A455)-1))</f>
        <v/>
      </c>
      <c r="N455" s="21" t="str">
        <f aca="false">IF(A455="","","Q"&amp;CHOOSE(MONTH(A455),4,4,4,1,1,1,2,2,2,3,3,3))</f>
        <v/>
      </c>
      <c r="O455" s="27" t="str">
        <f aca="false">IF(OR($B455="",$C455="",$E455=""),"",SUMIFS($E$6:E455,$B$6:B455,B455,$C$6:C455,C455,$M$6:M455,M455))</f>
        <v/>
      </c>
      <c r="P455" s="27" t="str">
        <f aca="false">IF(OR($B455="",$C455="",$E455=""),"",SUMIFS($Q$6:Q454,$B$6:B454,B455,$C$6:C454,C455,$M$6:M454,M455))</f>
        <v/>
      </c>
      <c r="Q455" s="27" t="str">
        <f aca="false">IF(OR($B455="",$C455="",$E455=""),"",IFERROR(CHOOSE(MATCH(INDEX('Section Master'!$H$5:$H$29,MATCH($C455,'Section Master'!$A$5:$A$29,0)),{"Single+Aggregate","Aggregate","Per payment","Excess over","None"},0),IF(O455&gt;INDEX('Section Master'!$J$5:$J$29,MATCH($C455,'Section Master'!$A$5:$A$29,0)),O455-P455,IF(E455&gt;INDEX('Section Master'!$I$5:$I$29,MATCH($C455,'Section Master'!$A$5:$A$29,0)),E455,0)),IF(O455&gt;INDEX('Section Master'!$J$5:$J$29,MATCH($C455,'Section Master'!$A$5:$A$29,0)),O455-P455,0),IF(E455&gt;INDEX('Section Master'!$I$5:$I$29,MATCH($C455,'Section Master'!$A$5:$A$29,0)),E455,0),MAX(0,O455-INDEX('Section Master'!$J$5:$J$29,MATCH($C455,'Section Master'!$A$5:$A$29,0)))-P455,E455),0))</f>
        <v/>
      </c>
      <c r="R455" s="28" t="str">
        <f aca="false">IF(Q455="","",ROUND(Q455*L455,0))</f>
        <v/>
      </c>
      <c r="T455" s="29" t="str">
        <f aca="false">IF(A455="","",IF(MONTH(A455)=3,DATE(YEAR(A455),4,30),DATE(YEAR(A455),MONTH(A455)+1,7)))</f>
        <v/>
      </c>
      <c r="U455" s="26" t="str">
        <f aca="false">IF(OR(R455="",F455=""),"",IF(R455=0,0,IF(F455&gt;T455,(YEAR(F455)-YEAR(A455))*12+MONTH(F455)-MONTH(A455)+1,0)))</f>
        <v/>
      </c>
      <c r="V455" s="30" t="str">
        <f aca="false">IF(U455="","",ROUND(R455*Summary!$C$7*U455,0))</f>
        <v/>
      </c>
      <c r="W455" s="21" t="str">
        <f aca="false">IF(OR($B455="",$C455="",$E455=""),"",IF(R455=0,"No TDS yet",IF(F455="",IF(Summary!$C$6&gt;T455,"Overdue","Pending"),IF(F455&gt;T455,"Deposited late","Deposited"))))</f>
        <v/>
      </c>
      <c r="X455" s="31" t="str">
        <f aca="false">IF(B455="","",IF(OR(ISNA(MATCH($B455,Deductees!$A$5:$A$304,0)),ISNA(MATCH($C455,'Section Master'!$A$5:$A$29,0)),E455=""),1,0))</f>
        <v/>
      </c>
    </row>
    <row r="456" customFormat="false" ht="15" hidden="false" customHeight="true" outlineLevel="0" collapsed="false">
      <c r="A456" s="32"/>
      <c r="B456" s="17"/>
      <c r="C456" s="17"/>
      <c r="D456" s="17"/>
      <c r="E456" s="33"/>
      <c r="F456" s="32"/>
      <c r="G456" s="17"/>
      <c r="H456" s="24" t="str">
        <f aca="false">IF($B456="","",IFERROR(INDEX(Deductees!$B$5:$B$304,MATCH($B456,Deductees!$A$5:$A$304,0))&amp;"",""))</f>
        <v/>
      </c>
      <c r="I456" s="24" t="str">
        <f aca="false">IF($B456="","",IFERROR(INDEX(Deductees!$C$5:$C$304,MATCH($B456,Deductees!$A$5:$A$304,0)),"Not in master"))</f>
        <v/>
      </c>
      <c r="J456" s="24" t="str">
        <f aca="false">IF($B456="","",IFERROR(INDEX(Deductees!$D$5:$D$304,MATCH($B456,Deductees!$A$5:$A$304,0)),"-"))</f>
        <v/>
      </c>
      <c r="K456" s="24" t="str">
        <f aca="false">IF($C456="","",IFERROR(INDEX('Section Master'!$C$5:$C$29,MATCH($C456,'Section Master'!$A$5:$A$29,0))&amp;" / "&amp;INDEX('Section Master'!$D$5:$D$29,MATCH($C456,'Section Master'!$A$5:$A$29,0)),"Code not found"))</f>
        <v/>
      </c>
      <c r="L456" s="25" t="str">
        <f aca="false">IF(OR($B456="",$C456="",$E456=""),"",IFERROR(IF(I456&lt;&gt;"Valid",MAX(INDEX('Section Master'!$F$5:$F$29,MATCH($C456,'Section Master'!$A$5:$A$29,0)),INDEX('Section Master'!$G$5:$G$29,MATCH($C456,'Section Master'!$A$5:$A$29,0))),IF(J456="Individual/HUF",INDEX('Section Master'!$E$5:$E$29,MATCH($C456,'Section Master'!$A$5:$A$29,0)),INDEX('Section Master'!$F$5:$F$29,MATCH($C456,'Section Master'!$A$5:$A$29,0)))),0))</f>
        <v/>
      </c>
      <c r="M456" s="26" t="str">
        <f aca="false">IF(A456="","",IF(MONTH(A456)&gt;=4,YEAR(A456),YEAR(A456)-1))</f>
        <v/>
      </c>
      <c r="N456" s="21" t="str">
        <f aca="false">IF(A456="","","Q"&amp;CHOOSE(MONTH(A456),4,4,4,1,1,1,2,2,2,3,3,3))</f>
        <v/>
      </c>
      <c r="O456" s="27" t="str">
        <f aca="false">IF(OR($B456="",$C456="",$E456=""),"",SUMIFS($E$6:E456,$B$6:B456,B456,$C$6:C456,C456,$M$6:M456,M456))</f>
        <v/>
      </c>
      <c r="P456" s="27" t="str">
        <f aca="false">IF(OR($B456="",$C456="",$E456=""),"",SUMIFS($Q$6:Q455,$B$6:B455,B456,$C$6:C455,C456,$M$6:M455,M456))</f>
        <v/>
      </c>
      <c r="Q456" s="27" t="str">
        <f aca="false">IF(OR($B456="",$C456="",$E456=""),"",IFERROR(CHOOSE(MATCH(INDEX('Section Master'!$H$5:$H$29,MATCH($C456,'Section Master'!$A$5:$A$29,0)),{"Single+Aggregate","Aggregate","Per payment","Excess over","None"},0),IF(O456&gt;INDEX('Section Master'!$J$5:$J$29,MATCH($C456,'Section Master'!$A$5:$A$29,0)),O456-P456,IF(E456&gt;INDEX('Section Master'!$I$5:$I$29,MATCH($C456,'Section Master'!$A$5:$A$29,0)),E456,0)),IF(O456&gt;INDEX('Section Master'!$J$5:$J$29,MATCH($C456,'Section Master'!$A$5:$A$29,0)),O456-P456,0),IF(E456&gt;INDEX('Section Master'!$I$5:$I$29,MATCH($C456,'Section Master'!$A$5:$A$29,0)),E456,0),MAX(0,O456-INDEX('Section Master'!$J$5:$J$29,MATCH($C456,'Section Master'!$A$5:$A$29,0)))-P456,E456),0))</f>
        <v/>
      </c>
      <c r="R456" s="28" t="str">
        <f aca="false">IF(Q456="","",ROUND(Q456*L456,0))</f>
        <v/>
      </c>
      <c r="T456" s="29" t="str">
        <f aca="false">IF(A456="","",IF(MONTH(A456)=3,DATE(YEAR(A456),4,30),DATE(YEAR(A456),MONTH(A456)+1,7)))</f>
        <v/>
      </c>
      <c r="U456" s="26" t="str">
        <f aca="false">IF(OR(R456="",F456=""),"",IF(R456=0,0,IF(F456&gt;T456,(YEAR(F456)-YEAR(A456))*12+MONTH(F456)-MONTH(A456)+1,0)))</f>
        <v/>
      </c>
      <c r="V456" s="30" t="str">
        <f aca="false">IF(U456="","",ROUND(R456*Summary!$C$7*U456,0))</f>
        <v/>
      </c>
      <c r="W456" s="21" t="str">
        <f aca="false">IF(OR($B456="",$C456="",$E456=""),"",IF(R456=0,"No TDS yet",IF(F456="",IF(Summary!$C$6&gt;T456,"Overdue","Pending"),IF(F456&gt;T456,"Deposited late","Deposited"))))</f>
        <v/>
      </c>
      <c r="X456" s="31" t="str">
        <f aca="false">IF(B456="","",IF(OR(ISNA(MATCH($B456,Deductees!$A$5:$A$304,0)),ISNA(MATCH($C456,'Section Master'!$A$5:$A$29,0)),E456=""),1,0))</f>
        <v/>
      </c>
    </row>
    <row r="457" customFormat="false" ht="15" hidden="false" customHeight="true" outlineLevel="0" collapsed="false">
      <c r="A457" s="32"/>
      <c r="B457" s="17"/>
      <c r="C457" s="17"/>
      <c r="D457" s="17"/>
      <c r="E457" s="33"/>
      <c r="F457" s="32"/>
      <c r="G457" s="17"/>
      <c r="H457" s="24" t="str">
        <f aca="false">IF($B457="","",IFERROR(INDEX(Deductees!$B$5:$B$304,MATCH($B457,Deductees!$A$5:$A$304,0))&amp;"",""))</f>
        <v/>
      </c>
      <c r="I457" s="24" t="str">
        <f aca="false">IF($B457="","",IFERROR(INDEX(Deductees!$C$5:$C$304,MATCH($B457,Deductees!$A$5:$A$304,0)),"Not in master"))</f>
        <v/>
      </c>
      <c r="J457" s="24" t="str">
        <f aca="false">IF($B457="","",IFERROR(INDEX(Deductees!$D$5:$D$304,MATCH($B457,Deductees!$A$5:$A$304,0)),"-"))</f>
        <v/>
      </c>
      <c r="K457" s="24" t="str">
        <f aca="false">IF($C457="","",IFERROR(INDEX('Section Master'!$C$5:$C$29,MATCH($C457,'Section Master'!$A$5:$A$29,0))&amp;" / "&amp;INDEX('Section Master'!$D$5:$D$29,MATCH($C457,'Section Master'!$A$5:$A$29,0)),"Code not found"))</f>
        <v/>
      </c>
      <c r="L457" s="25" t="str">
        <f aca="false">IF(OR($B457="",$C457="",$E457=""),"",IFERROR(IF(I457&lt;&gt;"Valid",MAX(INDEX('Section Master'!$F$5:$F$29,MATCH($C457,'Section Master'!$A$5:$A$29,0)),INDEX('Section Master'!$G$5:$G$29,MATCH($C457,'Section Master'!$A$5:$A$29,0))),IF(J457="Individual/HUF",INDEX('Section Master'!$E$5:$E$29,MATCH($C457,'Section Master'!$A$5:$A$29,0)),INDEX('Section Master'!$F$5:$F$29,MATCH($C457,'Section Master'!$A$5:$A$29,0)))),0))</f>
        <v/>
      </c>
      <c r="M457" s="26" t="str">
        <f aca="false">IF(A457="","",IF(MONTH(A457)&gt;=4,YEAR(A457),YEAR(A457)-1))</f>
        <v/>
      </c>
      <c r="N457" s="21" t="str">
        <f aca="false">IF(A457="","","Q"&amp;CHOOSE(MONTH(A457),4,4,4,1,1,1,2,2,2,3,3,3))</f>
        <v/>
      </c>
      <c r="O457" s="27" t="str">
        <f aca="false">IF(OR($B457="",$C457="",$E457=""),"",SUMIFS($E$6:E457,$B$6:B457,B457,$C$6:C457,C457,$M$6:M457,M457))</f>
        <v/>
      </c>
      <c r="P457" s="27" t="str">
        <f aca="false">IF(OR($B457="",$C457="",$E457=""),"",SUMIFS($Q$6:Q456,$B$6:B456,B457,$C$6:C456,C457,$M$6:M456,M457))</f>
        <v/>
      </c>
      <c r="Q457" s="27" t="str">
        <f aca="false">IF(OR($B457="",$C457="",$E457=""),"",IFERROR(CHOOSE(MATCH(INDEX('Section Master'!$H$5:$H$29,MATCH($C457,'Section Master'!$A$5:$A$29,0)),{"Single+Aggregate","Aggregate","Per payment","Excess over","None"},0),IF(O457&gt;INDEX('Section Master'!$J$5:$J$29,MATCH($C457,'Section Master'!$A$5:$A$29,0)),O457-P457,IF(E457&gt;INDEX('Section Master'!$I$5:$I$29,MATCH($C457,'Section Master'!$A$5:$A$29,0)),E457,0)),IF(O457&gt;INDEX('Section Master'!$J$5:$J$29,MATCH($C457,'Section Master'!$A$5:$A$29,0)),O457-P457,0),IF(E457&gt;INDEX('Section Master'!$I$5:$I$29,MATCH($C457,'Section Master'!$A$5:$A$29,0)),E457,0),MAX(0,O457-INDEX('Section Master'!$J$5:$J$29,MATCH($C457,'Section Master'!$A$5:$A$29,0)))-P457,E457),0))</f>
        <v/>
      </c>
      <c r="R457" s="28" t="str">
        <f aca="false">IF(Q457="","",ROUND(Q457*L457,0))</f>
        <v/>
      </c>
      <c r="T457" s="29" t="str">
        <f aca="false">IF(A457="","",IF(MONTH(A457)=3,DATE(YEAR(A457),4,30),DATE(YEAR(A457),MONTH(A457)+1,7)))</f>
        <v/>
      </c>
      <c r="U457" s="26" t="str">
        <f aca="false">IF(OR(R457="",F457=""),"",IF(R457=0,0,IF(F457&gt;T457,(YEAR(F457)-YEAR(A457))*12+MONTH(F457)-MONTH(A457)+1,0)))</f>
        <v/>
      </c>
      <c r="V457" s="30" t="str">
        <f aca="false">IF(U457="","",ROUND(R457*Summary!$C$7*U457,0))</f>
        <v/>
      </c>
      <c r="W457" s="21" t="str">
        <f aca="false">IF(OR($B457="",$C457="",$E457=""),"",IF(R457=0,"No TDS yet",IF(F457="",IF(Summary!$C$6&gt;T457,"Overdue","Pending"),IF(F457&gt;T457,"Deposited late","Deposited"))))</f>
        <v/>
      </c>
      <c r="X457" s="31" t="str">
        <f aca="false">IF(B457="","",IF(OR(ISNA(MATCH($B457,Deductees!$A$5:$A$304,0)),ISNA(MATCH($C457,'Section Master'!$A$5:$A$29,0)),E457=""),1,0))</f>
        <v/>
      </c>
    </row>
    <row r="458" customFormat="false" ht="15" hidden="false" customHeight="true" outlineLevel="0" collapsed="false">
      <c r="A458" s="32"/>
      <c r="B458" s="17"/>
      <c r="C458" s="17"/>
      <c r="D458" s="17"/>
      <c r="E458" s="33"/>
      <c r="F458" s="32"/>
      <c r="G458" s="17"/>
      <c r="H458" s="24" t="str">
        <f aca="false">IF($B458="","",IFERROR(INDEX(Deductees!$B$5:$B$304,MATCH($B458,Deductees!$A$5:$A$304,0))&amp;"",""))</f>
        <v/>
      </c>
      <c r="I458" s="24" t="str">
        <f aca="false">IF($B458="","",IFERROR(INDEX(Deductees!$C$5:$C$304,MATCH($B458,Deductees!$A$5:$A$304,0)),"Not in master"))</f>
        <v/>
      </c>
      <c r="J458" s="24" t="str">
        <f aca="false">IF($B458="","",IFERROR(INDEX(Deductees!$D$5:$D$304,MATCH($B458,Deductees!$A$5:$A$304,0)),"-"))</f>
        <v/>
      </c>
      <c r="K458" s="24" t="str">
        <f aca="false">IF($C458="","",IFERROR(INDEX('Section Master'!$C$5:$C$29,MATCH($C458,'Section Master'!$A$5:$A$29,0))&amp;" / "&amp;INDEX('Section Master'!$D$5:$D$29,MATCH($C458,'Section Master'!$A$5:$A$29,0)),"Code not found"))</f>
        <v/>
      </c>
      <c r="L458" s="25" t="str">
        <f aca="false">IF(OR($B458="",$C458="",$E458=""),"",IFERROR(IF(I458&lt;&gt;"Valid",MAX(INDEX('Section Master'!$F$5:$F$29,MATCH($C458,'Section Master'!$A$5:$A$29,0)),INDEX('Section Master'!$G$5:$G$29,MATCH($C458,'Section Master'!$A$5:$A$29,0))),IF(J458="Individual/HUF",INDEX('Section Master'!$E$5:$E$29,MATCH($C458,'Section Master'!$A$5:$A$29,0)),INDEX('Section Master'!$F$5:$F$29,MATCH($C458,'Section Master'!$A$5:$A$29,0)))),0))</f>
        <v/>
      </c>
      <c r="M458" s="26" t="str">
        <f aca="false">IF(A458="","",IF(MONTH(A458)&gt;=4,YEAR(A458),YEAR(A458)-1))</f>
        <v/>
      </c>
      <c r="N458" s="21" t="str">
        <f aca="false">IF(A458="","","Q"&amp;CHOOSE(MONTH(A458),4,4,4,1,1,1,2,2,2,3,3,3))</f>
        <v/>
      </c>
      <c r="O458" s="27" t="str">
        <f aca="false">IF(OR($B458="",$C458="",$E458=""),"",SUMIFS($E$6:E458,$B$6:B458,B458,$C$6:C458,C458,$M$6:M458,M458))</f>
        <v/>
      </c>
      <c r="P458" s="27" t="str">
        <f aca="false">IF(OR($B458="",$C458="",$E458=""),"",SUMIFS($Q$6:Q457,$B$6:B457,B458,$C$6:C457,C458,$M$6:M457,M458))</f>
        <v/>
      </c>
      <c r="Q458" s="27" t="str">
        <f aca="false">IF(OR($B458="",$C458="",$E458=""),"",IFERROR(CHOOSE(MATCH(INDEX('Section Master'!$H$5:$H$29,MATCH($C458,'Section Master'!$A$5:$A$29,0)),{"Single+Aggregate","Aggregate","Per payment","Excess over","None"},0),IF(O458&gt;INDEX('Section Master'!$J$5:$J$29,MATCH($C458,'Section Master'!$A$5:$A$29,0)),O458-P458,IF(E458&gt;INDEX('Section Master'!$I$5:$I$29,MATCH($C458,'Section Master'!$A$5:$A$29,0)),E458,0)),IF(O458&gt;INDEX('Section Master'!$J$5:$J$29,MATCH($C458,'Section Master'!$A$5:$A$29,0)),O458-P458,0),IF(E458&gt;INDEX('Section Master'!$I$5:$I$29,MATCH($C458,'Section Master'!$A$5:$A$29,0)),E458,0),MAX(0,O458-INDEX('Section Master'!$J$5:$J$29,MATCH($C458,'Section Master'!$A$5:$A$29,0)))-P458,E458),0))</f>
        <v/>
      </c>
      <c r="R458" s="28" t="str">
        <f aca="false">IF(Q458="","",ROUND(Q458*L458,0))</f>
        <v/>
      </c>
      <c r="T458" s="29" t="str">
        <f aca="false">IF(A458="","",IF(MONTH(A458)=3,DATE(YEAR(A458),4,30),DATE(YEAR(A458),MONTH(A458)+1,7)))</f>
        <v/>
      </c>
      <c r="U458" s="26" t="str">
        <f aca="false">IF(OR(R458="",F458=""),"",IF(R458=0,0,IF(F458&gt;T458,(YEAR(F458)-YEAR(A458))*12+MONTH(F458)-MONTH(A458)+1,0)))</f>
        <v/>
      </c>
      <c r="V458" s="30" t="str">
        <f aca="false">IF(U458="","",ROUND(R458*Summary!$C$7*U458,0))</f>
        <v/>
      </c>
      <c r="W458" s="21" t="str">
        <f aca="false">IF(OR($B458="",$C458="",$E458=""),"",IF(R458=0,"No TDS yet",IF(F458="",IF(Summary!$C$6&gt;T458,"Overdue","Pending"),IF(F458&gt;T458,"Deposited late","Deposited"))))</f>
        <v/>
      </c>
      <c r="X458" s="31" t="str">
        <f aca="false">IF(B458="","",IF(OR(ISNA(MATCH($B458,Deductees!$A$5:$A$304,0)),ISNA(MATCH($C458,'Section Master'!$A$5:$A$29,0)),E458=""),1,0))</f>
        <v/>
      </c>
    </row>
    <row r="459" customFormat="false" ht="15" hidden="false" customHeight="true" outlineLevel="0" collapsed="false">
      <c r="A459" s="32"/>
      <c r="B459" s="17"/>
      <c r="C459" s="17"/>
      <c r="D459" s="17"/>
      <c r="E459" s="33"/>
      <c r="F459" s="32"/>
      <c r="G459" s="17"/>
      <c r="H459" s="24" t="str">
        <f aca="false">IF($B459="","",IFERROR(INDEX(Deductees!$B$5:$B$304,MATCH($B459,Deductees!$A$5:$A$304,0))&amp;"",""))</f>
        <v/>
      </c>
      <c r="I459" s="24" t="str">
        <f aca="false">IF($B459="","",IFERROR(INDEX(Deductees!$C$5:$C$304,MATCH($B459,Deductees!$A$5:$A$304,0)),"Not in master"))</f>
        <v/>
      </c>
      <c r="J459" s="24" t="str">
        <f aca="false">IF($B459="","",IFERROR(INDEX(Deductees!$D$5:$D$304,MATCH($B459,Deductees!$A$5:$A$304,0)),"-"))</f>
        <v/>
      </c>
      <c r="K459" s="24" t="str">
        <f aca="false">IF($C459="","",IFERROR(INDEX('Section Master'!$C$5:$C$29,MATCH($C459,'Section Master'!$A$5:$A$29,0))&amp;" / "&amp;INDEX('Section Master'!$D$5:$D$29,MATCH($C459,'Section Master'!$A$5:$A$29,0)),"Code not found"))</f>
        <v/>
      </c>
      <c r="L459" s="25" t="str">
        <f aca="false">IF(OR($B459="",$C459="",$E459=""),"",IFERROR(IF(I459&lt;&gt;"Valid",MAX(INDEX('Section Master'!$F$5:$F$29,MATCH($C459,'Section Master'!$A$5:$A$29,0)),INDEX('Section Master'!$G$5:$G$29,MATCH($C459,'Section Master'!$A$5:$A$29,0))),IF(J459="Individual/HUF",INDEX('Section Master'!$E$5:$E$29,MATCH($C459,'Section Master'!$A$5:$A$29,0)),INDEX('Section Master'!$F$5:$F$29,MATCH($C459,'Section Master'!$A$5:$A$29,0)))),0))</f>
        <v/>
      </c>
      <c r="M459" s="26" t="str">
        <f aca="false">IF(A459="","",IF(MONTH(A459)&gt;=4,YEAR(A459),YEAR(A459)-1))</f>
        <v/>
      </c>
      <c r="N459" s="21" t="str">
        <f aca="false">IF(A459="","","Q"&amp;CHOOSE(MONTH(A459),4,4,4,1,1,1,2,2,2,3,3,3))</f>
        <v/>
      </c>
      <c r="O459" s="27" t="str">
        <f aca="false">IF(OR($B459="",$C459="",$E459=""),"",SUMIFS($E$6:E459,$B$6:B459,B459,$C$6:C459,C459,$M$6:M459,M459))</f>
        <v/>
      </c>
      <c r="P459" s="27" t="str">
        <f aca="false">IF(OR($B459="",$C459="",$E459=""),"",SUMIFS($Q$6:Q458,$B$6:B458,B459,$C$6:C458,C459,$M$6:M458,M459))</f>
        <v/>
      </c>
      <c r="Q459" s="27" t="str">
        <f aca="false">IF(OR($B459="",$C459="",$E459=""),"",IFERROR(CHOOSE(MATCH(INDEX('Section Master'!$H$5:$H$29,MATCH($C459,'Section Master'!$A$5:$A$29,0)),{"Single+Aggregate","Aggregate","Per payment","Excess over","None"},0),IF(O459&gt;INDEX('Section Master'!$J$5:$J$29,MATCH($C459,'Section Master'!$A$5:$A$29,0)),O459-P459,IF(E459&gt;INDEX('Section Master'!$I$5:$I$29,MATCH($C459,'Section Master'!$A$5:$A$29,0)),E459,0)),IF(O459&gt;INDEX('Section Master'!$J$5:$J$29,MATCH($C459,'Section Master'!$A$5:$A$29,0)),O459-P459,0),IF(E459&gt;INDEX('Section Master'!$I$5:$I$29,MATCH($C459,'Section Master'!$A$5:$A$29,0)),E459,0),MAX(0,O459-INDEX('Section Master'!$J$5:$J$29,MATCH($C459,'Section Master'!$A$5:$A$29,0)))-P459,E459),0))</f>
        <v/>
      </c>
      <c r="R459" s="28" t="str">
        <f aca="false">IF(Q459="","",ROUND(Q459*L459,0))</f>
        <v/>
      </c>
      <c r="T459" s="29" t="str">
        <f aca="false">IF(A459="","",IF(MONTH(A459)=3,DATE(YEAR(A459),4,30),DATE(YEAR(A459),MONTH(A459)+1,7)))</f>
        <v/>
      </c>
      <c r="U459" s="26" t="str">
        <f aca="false">IF(OR(R459="",F459=""),"",IF(R459=0,0,IF(F459&gt;T459,(YEAR(F459)-YEAR(A459))*12+MONTH(F459)-MONTH(A459)+1,0)))</f>
        <v/>
      </c>
      <c r="V459" s="30" t="str">
        <f aca="false">IF(U459="","",ROUND(R459*Summary!$C$7*U459,0))</f>
        <v/>
      </c>
      <c r="W459" s="21" t="str">
        <f aca="false">IF(OR($B459="",$C459="",$E459=""),"",IF(R459=0,"No TDS yet",IF(F459="",IF(Summary!$C$6&gt;T459,"Overdue","Pending"),IF(F459&gt;T459,"Deposited late","Deposited"))))</f>
        <v/>
      </c>
      <c r="X459" s="31" t="str">
        <f aca="false">IF(B459="","",IF(OR(ISNA(MATCH($B459,Deductees!$A$5:$A$304,0)),ISNA(MATCH($C459,'Section Master'!$A$5:$A$29,0)),E459=""),1,0))</f>
        <v/>
      </c>
    </row>
    <row r="460" customFormat="false" ht="15" hidden="false" customHeight="true" outlineLevel="0" collapsed="false">
      <c r="A460" s="32"/>
      <c r="B460" s="17"/>
      <c r="C460" s="17"/>
      <c r="D460" s="17"/>
      <c r="E460" s="33"/>
      <c r="F460" s="32"/>
      <c r="G460" s="17"/>
      <c r="H460" s="24" t="str">
        <f aca="false">IF($B460="","",IFERROR(INDEX(Deductees!$B$5:$B$304,MATCH($B460,Deductees!$A$5:$A$304,0))&amp;"",""))</f>
        <v/>
      </c>
      <c r="I460" s="24" t="str">
        <f aca="false">IF($B460="","",IFERROR(INDEX(Deductees!$C$5:$C$304,MATCH($B460,Deductees!$A$5:$A$304,0)),"Not in master"))</f>
        <v/>
      </c>
      <c r="J460" s="24" t="str">
        <f aca="false">IF($B460="","",IFERROR(INDEX(Deductees!$D$5:$D$304,MATCH($B460,Deductees!$A$5:$A$304,0)),"-"))</f>
        <v/>
      </c>
      <c r="K460" s="24" t="str">
        <f aca="false">IF($C460="","",IFERROR(INDEX('Section Master'!$C$5:$C$29,MATCH($C460,'Section Master'!$A$5:$A$29,0))&amp;" / "&amp;INDEX('Section Master'!$D$5:$D$29,MATCH($C460,'Section Master'!$A$5:$A$29,0)),"Code not found"))</f>
        <v/>
      </c>
      <c r="L460" s="25" t="str">
        <f aca="false">IF(OR($B460="",$C460="",$E460=""),"",IFERROR(IF(I460&lt;&gt;"Valid",MAX(INDEX('Section Master'!$F$5:$F$29,MATCH($C460,'Section Master'!$A$5:$A$29,0)),INDEX('Section Master'!$G$5:$G$29,MATCH($C460,'Section Master'!$A$5:$A$29,0))),IF(J460="Individual/HUF",INDEX('Section Master'!$E$5:$E$29,MATCH($C460,'Section Master'!$A$5:$A$29,0)),INDEX('Section Master'!$F$5:$F$29,MATCH($C460,'Section Master'!$A$5:$A$29,0)))),0))</f>
        <v/>
      </c>
      <c r="M460" s="26" t="str">
        <f aca="false">IF(A460="","",IF(MONTH(A460)&gt;=4,YEAR(A460),YEAR(A460)-1))</f>
        <v/>
      </c>
      <c r="N460" s="21" t="str">
        <f aca="false">IF(A460="","","Q"&amp;CHOOSE(MONTH(A460),4,4,4,1,1,1,2,2,2,3,3,3))</f>
        <v/>
      </c>
      <c r="O460" s="27" t="str">
        <f aca="false">IF(OR($B460="",$C460="",$E460=""),"",SUMIFS($E$6:E460,$B$6:B460,B460,$C$6:C460,C460,$M$6:M460,M460))</f>
        <v/>
      </c>
      <c r="P460" s="27" t="str">
        <f aca="false">IF(OR($B460="",$C460="",$E460=""),"",SUMIFS($Q$6:Q459,$B$6:B459,B460,$C$6:C459,C460,$M$6:M459,M460))</f>
        <v/>
      </c>
      <c r="Q460" s="27" t="str">
        <f aca="false">IF(OR($B460="",$C460="",$E460=""),"",IFERROR(CHOOSE(MATCH(INDEX('Section Master'!$H$5:$H$29,MATCH($C460,'Section Master'!$A$5:$A$29,0)),{"Single+Aggregate","Aggregate","Per payment","Excess over","None"},0),IF(O460&gt;INDEX('Section Master'!$J$5:$J$29,MATCH($C460,'Section Master'!$A$5:$A$29,0)),O460-P460,IF(E460&gt;INDEX('Section Master'!$I$5:$I$29,MATCH($C460,'Section Master'!$A$5:$A$29,0)),E460,0)),IF(O460&gt;INDEX('Section Master'!$J$5:$J$29,MATCH($C460,'Section Master'!$A$5:$A$29,0)),O460-P460,0),IF(E460&gt;INDEX('Section Master'!$I$5:$I$29,MATCH($C460,'Section Master'!$A$5:$A$29,0)),E460,0),MAX(0,O460-INDEX('Section Master'!$J$5:$J$29,MATCH($C460,'Section Master'!$A$5:$A$29,0)))-P460,E460),0))</f>
        <v/>
      </c>
      <c r="R460" s="28" t="str">
        <f aca="false">IF(Q460="","",ROUND(Q460*L460,0))</f>
        <v/>
      </c>
      <c r="T460" s="29" t="str">
        <f aca="false">IF(A460="","",IF(MONTH(A460)=3,DATE(YEAR(A460),4,30),DATE(YEAR(A460),MONTH(A460)+1,7)))</f>
        <v/>
      </c>
      <c r="U460" s="26" t="str">
        <f aca="false">IF(OR(R460="",F460=""),"",IF(R460=0,0,IF(F460&gt;T460,(YEAR(F460)-YEAR(A460))*12+MONTH(F460)-MONTH(A460)+1,0)))</f>
        <v/>
      </c>
      <c r="V460" s="30" t="str">
        <f aca="false">IF(U460="","",ROUND(R460*Summary!$C$7*U460,0))</f>
        <v/>
      </c>
      <c r="W460" s="21" t="str">
        <f aca="false">IF(OR($B460="",$C460="",$E460=""),"",IF(R460=0,"No TDS yet",IF(F460="",IF(Summary!$C$6&gt;T460,"Overdue","Pending"),IF(F460&gt;T460,"Deposited late","Deposited"))))</f>
        <v/>
      </c>
      <c r="X460" s="31" t="str">
        <f aca="false">IF(B460="","",IF(OR(ISNA(MATCH($B460,Deductees!$A$5:$A$304,0)),ISNA(MATCH($C460,'Section Master'!$A$5:$A$29,0)),E460=""),1,0))</f>
        <v/>
      </c>
    </row>
    <row r="461" customFormat="false" ht="15" hidden="false" customHeight="true" outlineLevel="0" collapsed="false">
      <c r="A461" s="32"/>
      <c r="B461" s="17"/>
      <c r="C461" s="17"/>
      <c r="D461" s="17"/>
      <c r="E461" s="33"/>
      <c r="F461" s="32"/>
      <c r="G461" s="17"/>
      <c r="H461" s="24" t="str">
        <f aca="false">IF($B461="","",IFERROR(INDEX(Deductees!$B$5:$B$304,MATCH($B461,Deductees!$A$5:$A$304,0))&amp;"",""))</f>
        <v/>
      </c>
      <c r="I461" s="24" t="str">
        <f aca="false">IF($B461="","",IFERROR(INDEX(Deductees!$C$5:$C$304,MATCH($B461,Deductees!$A$5:$A$304,0)),"Not in master"))</f>
        <v/>
      </c>
      <c r="J461" s="24" t="str">
        <f aca="false">IF($B461="","",IFERROR(INDEX(Deductees!$D$5:$D$304,MATCH($B461,Deductees!$A$5:$A$304,0)),"-"))</f>
        <v/>
      </c>
      <c r="K461" s="24" t="str">
        <f aca="false">IF($C461="","",IFERROR(INDEX('Section Master'!$C$5:$C$29,MATCH($C461,'Section Master'!$A$5:$A$29,0))&amp;" / "&amp;INDEX('Section Master'!$D$5:$D$29,MATCH($C461,'Section Master'!$A$5:$A$29,0)),"Code not found"))</f>
        <v/>
      </c>
      <c r="L461" s="25" t="str">
        <f aca="false">IF(OR($B461="",$C461="",$E461=""),"",IFERROR(IF(I461&lt;&gt;"Valid",MAX(INDEX('Section Master'!$F$5:$F$29,MATCH($C461,'Section Master'!$A$5:$A$29,0)),INDEX('Section Master'!$G$5:$G$29,MATCH($C461,'Section Master'!$A$5:$A$29,0))),IF(J461="Individual/HUF",INDEX('Section Master'!$E$5:$E$29,MATCH($C461,'Section Master'!$A$5:$A$29,0)),INDEX('Section Master'!$F$5:$F$29,MATCH($C461,'Section Master'!$A$5:$A$29,0)))),0))</f>
        <v/>
      </c>
      <c r="M461" s="26" t="str">
        <f aca="false">IF(A461="","",IF(MONTH(A461)&gt;=4,YEAR(A461),YEAR(A461)-1))</f>
        <v/>
      </c>
      <c r="N461" s="21" t="str">
        <f aca="false">IF(A461="","","Q"&amp;CHOOSE(MONTH(A461),4,4,4,1,1,1,2,2,2,3,3,3))</f>
        <v/>
      </c>
      <c r="O461" s="27" t="str">
        <f aca="false">IF(OR($B461="",$C461="",$E461=""),"",SUMIFS($E$6:E461,$B$6:B461,B461,$C$6:C461,C461,$M$6:M461,M461))</f>
        <v/>
      </c>
      <c r="P461" s="27" t="str">
        <f aca="false">IF(OR($B461="",$C461="",$E461=""),"",SUMIFS($Q$6:Q460,$B$6:B460,B461,$C$6:C460,C461,$M$6:M460,M461))</f>
        <v/>
      </c>
      <c r="Q461" s="27" t="str">
        <f aca="false">IF(OR($B461="",$C461="",$E461=""),"",IFERROR(CHOOSE(MATCH(INDEX('Section Master'!$H$5:$H$29,MATCH($C461,'Section Master'!$A$5:$A$29,0)),{"Single+Aggregate","Aggregate","Per payment","Excess over","None"},0),IF(O461&gt;INDEX('Section Master'!$J$5:$J$29,MATCH($C461,'Section Master'!$A$5:$A$29,0)),O461-P461,IF(E461&gt;INDEX('Section Master'!$I$5:$I$29,MATCH($C461,'Section Master'!$A$5:$A$29,0)),E461,0)),IF(O461&gt;INDEX('Section Master'!$J$5:$J$29,MATCH($C461,'Section Master'!$A$5:$A$29,0)),O461-P461,0),IF(E461&gt;INDEX('Section Master'!$I$5:$I$29,MATCH($C461,'Section Master'!$A$5:$A$29,0)),E461,0),MAX(0,O461-INDEX('Section Master'!$J$5:$J$29,MATCH($C461,'Section Master'!$A$5:$A$29,0)))-P461,E461),0))</f>
        <v/>
      </c>
      <c r="R461" s="28" t="str">
        <f aca="false">IF(Q461="","",ROUND(Q461*L461,0))</f>
        <v/>
      </c>
      <c r="T461" s="29" t="str">
        <f aca="false">IF(A461="","",IF(MONTH(A461)=3,DATE(YEAR(A461),4,30),DATE(YEAR(A461),MONTH(A461)+1,7)))</f>
        <v/>
      </c>
      <c r="U461" s="26" t="str">
        <f aca="false">IF(OR(R461="",F461=""),"",IF(R461=0,0,IF(F461&gt;T461,(YEAR(F461)-YEAR(A461))*12+MONTH(F461)-MONTH(A461)+1,0)))</f>
        <v/>
      </c>
      <c r="V461" s="30" t="str">
        <f aca="false">IF(U461="","",ROUND(R461*Summary!$C$7*U461,0))</f>
        <v/>
      </c>
      <c r="W461" s="21" t="str">
        <f aca="false">IF(OR($B461="",$C461="",$E461=""),"",IF(R461=0,"No TDS yet",IF(F461="",IF(Summary!$C$6&gt;T461,"Overdue","Pending"),IF(F461&gt;T461,"Deposited late","Deposited"))))</f>
        <v/>
      </c>
      <c r="X461" s="31" t="str">
        <f aca="false">IF(B461="","",IF(OR(ISNA(MATCH($B461,Deductees!$A$5:$A$304,0)),ISNA(MATCH($C461,'Section Master'!$A$5:$A$29,0)),E461=""),1,0))</f>
        <v/>
      </c>
    </row>
    <row r="462" customFormat="false" ht="15" hidden="false" customHeight="true" outlineLevel="0" collapsed="false">
      <c r="A462" s="32"/>
      <c r="B462" s="17"/>
      <c r="C462" s="17"/>
      <c r="D462" s="17"/>
      <c r="E462" s="33"/>
      <c r="F462" s="32"/>
      <c r="G462" s="17"/>
      <c r="H462" s="24" t="str">
        <f aca="false">IF($B462="","",IFERROR(INDEX(Deductees!$B$5:$B$304,MATCH($B462,Deductees!$A$5:$A$304,0))&amp;"",""))</f>
        <v/>
      </c>
      <c r="I462" s="24" t="str">
        <f aca="false">IF($B462="","",IFERROR(INDEX(Deductees!$C$5:$C$304,MATCH($B462,Deductees!$A$5:$A$304,0)),"Not in master"))</f>
        <v/>
      </c>
      <c r="J462" s="24" t="str">
        <f aca="false">IF($B462="","",IFERROR(INDEX(Deductees!$D$5:$D$304,MATCH($B462,Deductees!$A$5:$A$304,0)),"-"))</f>
        <v/>
      </c>
      <c r="K462" s="24" t="str">
        <f aca="false">IF($C462="","",IFERROR(INDEX('Section Master'!$C$5:$C$29,MATCH($C462,'Section Master'!$A$5:$A$29,0))&amp;" / "&amp;INDEX('Section Master'!$D$5:$D$29,MATCH($C462,'Section Master'!$A$5:$A$29,0)),"Code not found"))</f>
        <v/>
      </c>
      <c r="L462" s="25" t="str">
        <f aca="false">IF(OR($B462="",$C462="",$E462=""),"",IFERROR(IF(I462&lt;&gt;"Valid",MAX(INDEX('Section Master'!$F$5:$F$29,MATCH($C462,'Section Master'!$A$5:$A$29,0)),INDEX('Section Master'!$G$5:$G$29,MATCH($C462,'Section Master'!$A$5:$A$29,0))),IF(J462="Individual/HUF",INDEX('Section Master'!$E$5:$E$29,MATCH($C462,'Section Master'!$A$5:$A$29,0)),INDEX('Section Master'!$F$5:$F$29,MATCH($C462,'Section Master'!$A$5:$A$29,0)))),0))</f>
        <v/>
      </c>
      <c r="M462" s="26" t="str">
        <f aca="false">IF(A462="","",IF(MONTH(A462)&gt;=4,YEAR(A462),YEAR(A462)-1))</f>
        <v/>
      </c>
      <c r="N462" s="21" t="str">
        <f aca="false">IF(A462="","","Q"&amp;CHOOSE(MONTH(A462),4,4,4,1,1,1,2,2,2,3,3,3))</f>
        <v/>
      </c>
      <c r="O462" s="27" t="str">
        <f aca="false">IF(OR($B462="",$C462="",$E462=""),"",SUMIFS($E$6:E462,$B$6:B462,B462,$C$6:C462,C462,$M$6:M462,M462))</f>
        <v/>
      </c>
      <c r="P462" s="27" t="str">
        <f aca="false">IF(OR($B462="",$C462="",$E462=""),"",SUMIFS($Q$6:Q461,$B$6:B461,B462,$C$6:C461,C462,$M$6:M461,M462))</f>
        <v/>
      </c>
      <c r="Q462" s="27" t="str">
        <f aca="false">IF(OR($B462="",$C462="",$E462=""),"",IFERROR(CHOOSE(MATCH(INDEX('Section Master'!$H$5:$H$29,MATCH($C462,'Section Master'!$A$5:$A$29,0)),{"Single+Aggregate","Aggregate","Per payment","Excess over","None"},0),IF(O462&gt;INDEX('Section Master'!$J$5:$J$29,MATCH($C462,'Section Master'!$A$5:$A$29,0)),O462-P462,IF(E462&gt;INDEX('Section Master'!$I$5:$I$29,MATCH($C462,'Section Master'!$A$5:$A$29,0)),E462,0)),IF(O462&gt;INDEX('Section Master'!$J$5:$J$29,MATCH($C462,'Section Master'!$A$5:$A$29,0)),O462-P462,0),IF(E462&gt;INDEX('Section Master'!$I$5:$I$29,MATCH($C462,'Section Master'!$A$5:$A$29,0)),E462,0),MAX(0,O462-INDEX('Section Master'!$J$5:$J$29,MATCH($C462,'Section Master'!$A$5:$A$29,0)))-P462,E462),0))</f>
        <v/>
      </c>
      <c r="R462" s="28" t="str">
        <f aca="false">IF(Q462="","",ROUND(Q462*L462,0))</f>
        <v/>
      </c>
      <c r="T462" s="29" t="str">
        <f aca="false">IF(A462="","",IF(MONTH(A462)=3,DATE(YEAR(A462),4,30),DATE(YEAR(A462),MONTH(A462)+1,7)))</f>
        <v/>
      </c>
      <c r="U462" s="26" t="str">
        <f aca="false">IF(OR(R462="",F462=""),"",IF(R462=0,0,IF(F462&gt;T462,(YEAR(F462)-YEAR(A462))*12+MONTH(F462)-MONTH(A462)+1,0)))</f>
        <v/>
      </c>
      <c r="V462" s="30" t="str">
        <f aca="false">IF(U462="","",ROUND(R462*Summary!$C$7*U462,0))</f>
        <v/>
      </c>
      <c r="W462" s="21" t="str">
        <f aca="false">IF(OR($B462="",$C462="",$E462=""),"",IF(R462=0,"No TDS yet",IF(F462="",IF(Summary!$C$6&gt;T462,"Overdue","Pending"),IF(F462&gt;T462,"Deposited late","Deposited"))))</f>
        <v/>
      </c>
      <c r="X462" s="31" t="str">
        <f aca="false">IF(B462="","",IF(OR(ISNA(MATCH($B462,Deductees!$A$5:$A$304,0)),ISNA(MATCH($C462,'Section Master'!$A$5:$A$29,0)),E462=""),1,0))</f>
        <v/>
      </c>
    </row>
    <row r="463" customFormat="false" ht="15" hidden="false" customHeight="true" outlineLevel="0" collapsed="false">
      <c r="A463" s="32"/>
      <c r="B463" s="17"/>
      <c r="C463" s="17"/>
      <c r="D463" s="17"/>
      <c r="E463" s="33"/>
      <c r="F463" s="32"/>
      <c r="G463" s="17"/>
      <c r="H463" s="24" t="str">
        <f aca="false">IF($B463="","",IFERROR(INDEX(Deductees!$B$5:$B$304,MATCH($B463,Deductees!$A$5:$A$304,0))&amp;"",""))</f>
        <v/>
      </c>
      <c r="I463" s="24" t="str">
        <f aca="false">IF($B463="","",IFERROR(INDEX(Deductees!$C$5:$C$304,MATCH($B463,Deductees!$A$5:$A$304,0)),"Not in master"))</f>
        <v/>
      </c>
      <c r="J463" s="24" t="str">
        <f aca="false">IF($B463="","",IFERROR(INDEX(Deductees!$D$5:$D$304,MATCH($B463,Deductees!$A$5:$A$304,0)),"-"))</f>
        <v/>
      </c>
      <c r="K463" s="24" t="str">
        <f aca="false">IF($C463="","",IFERROR(INDEX('Section Master'!$C$5:$C$29,MATCH($C463,'Section Master'!$A$5:$A$29,0))&amp;" / "&amp;INDEX('Section Master'!$D$5:$D$29,MATCH($C463,'Section Master'!$A$5:$A$29,0)),"Code not found"))</f>
        <v/>
      </c>
      <c r="L463" s="25" t="str">
        <f aca="false">IF(OR($B463="",$C463="",$E463=""),"",IFERROR(IF(I463&lt;&gt;"Valid",MAX(INDEX('Section Master'!$F$5:$F$29,MATCH($C463,'Section Master'!$A$5:$A$29,0)),INDEX('Section Master'!$G$5:$G$29,MATCH($C463,'Section Master'!$A$5:$A$29,0))),IF(J463="Individual/HUF",INDEX('Section Master'!$E$5:$E$29,MATCH($C463,'Section Master'!$A$5:$A$29,0)),INDEX('Section Master'!$F$5:$F$29,MATCH($C463,'Section Master'!$A$5:$A$29,0)))),0))</f>
        <v/>
      </c>
      <c r="M463" s="26" t="str">
        <f aca="false">IF(A463="","",IF(MONTH(A463)&gt;=4,YEAR(A463),YEAR(A463)-1))</f>
        <v/>
      </c>
      <c r="N463" s="21" t="str">
        <f aca="false">IF(A463="","","Q"&amp;CHOOSE(MONTH(A463),4,4,4,1,1,1,2,2,2,3,3,3))</f>
        <v/>
      </c>
      <c r="O463" s="27" t="str">
        <f aca="false">IF(OR($B463="",$C463="",$E463=""),"",SUMIFS($E$6:E463,$B$6:B463,B463,$C$6:C463,C463,$M$6:M463,M463))</f>
        <v/>
      </c>
      <c r="P463" s="27" t="str">
        <f aca="false">IF(OR($B463="",$C463="",$E463=""),"",SUMIFS($Q$6:Q462,$B$6:B462,B463,$C$6:C462,C463,$M$6:M462,M463))</f>
        <v/>
      </c>
      <c r="Q463" s="27" t="str">
        <f aca="false">IF(OR($B463="",$C463="",$E463=""),"",IFERROR(CHOOSE(MATCH(INDEX('Section Master'!$H$5:$H$29,MATCH($C463,'Section Master'!$A$5:$A$29,0)),{"Single+Aggregate","Aggregate","Per payment","Excess over","None"},0),IF(O463&gt;INDEX('Section Master'!$J$5:$J$29,MATCH($C463,'Section Master'!$A$5:$A$29,0)),O463-P463,IF(E463&gt;INDEX('Section Master'!$I$5:$I$29,MATCH($C463,'Section Master'!$A$5:$A$29,0)),E463,0)),IF(O463&gt;INDEX('Section Master'!$J$5:$J$29,MATCH($C463,'Section Master'!$A$5:$A$29,0)),O463-P463,0),IF(E463&gt;INDEX('Section Master'!$I$5:$I$29,MATCH($C463,'Section Master'!$A$5:$A$29,0)),E463,0),MAX(0,O463-INDEX('Section Master'!$J$5:$J$29,MATCH($C463,'Section Master'!$A$5:$A$29,0)))-P463,E463),0))</f>
        <v/>
      </c>
      <c r="R463" s="28" t="str">
        <f aca="false">IF(Q463="","",ROUND(Q463*L463,0))</f>
        <v/>
      </c>
      <c r="T463" s="29" t="str">
        <f aca="false">IF(A463="","",IF(MONTH(A463)=3,DATE(YEAR(A463),4,30),DATE(YEAR(A463),MONTH(A463)+1,7)))</f>
        <v/>
      </c>
      <c r="U463" s="26" t="str">
        <f aca="false">IF(OR(R463="",F463=""),"",IF(R463=0,0,IF(F463&gt;T463,(YEAR(F463)-YEAR(A463))*12+MONTH(F463)-MONTH(A463)+1,0)))</f>
        <v/>
      </c>
      <c r="V463" s="30" t="str">
        <f aca="false">IF(U463="","",ROUND(R463*Summary!$C$7*U463,0))</f>
        <v/>
      </c>
      <c r="W463" s="21" t="str">
        <f aca="false">IF(OR($B463="",$C463="",$E463=""),"",IF(R463=0,"No TDS yet",IF(F463="",IF(Summary!$C$6&gt;T463,"Overdue","Pending"),IF(F463&gt;T463,"Deposited late","Deposited"))))</f>
        <v/>
      </c>
      <c r="X463" s="31" t="str">
        <f aca="false">IF(B463="","",IF(OR(ISNA(MATCH($B463,Deductees!$A$5:$A$304,0)),ISNA(MATCH($C463,'Section Master'!$A$5:$A$29,0)),E463=""),1,0))</f>
        <v/>
      </c>
    </row>
    <row r="464" customFormat="false" ht="15" hidden="false" customHeight="true" outlineLevel="0" collapsed="false">
      <c r="A464" s="32"/>
      <c r="B464" s="17"/>
      <c r="C464" s="17"/>
      <c r="D464" s="17"/>
      <c r="E464" s="33"/>
      <c r="F464" s="32"/>
      <c r="G464" s="17"/>
      <c r="H464" s="24" t="str">
        <f aca="false">IF($B464="","",IFERROR(INDEX(Deductees!$B$5:$B$304,MATCH($B464,Deductees!$A$5:$A$304,0))&amp;"",""))</f>
        <v/>
      </c>
      <c r="I464" s="24" t="str">
        <f aca="false">IF($B464="","",IFERROR(INDEX(Deductees!$C$5:$C$304,MATCH($B464,Deductees!$A$5:$A$304,0)),"Not in master"))</f>
        <v/>
      </c>
      <c r="J464" s="24" t="str">
        <f aca="false">IF($B464="","",IFERROR(INDEX(Deductees!$D$5:$D$304,MATCH($B464,Deductees!$A$5:$A$304,0)),"-"))</f>
        <v/>
      </c>
      <c r="K464" s="24" t="str">
        <f aca="false">IF($C464="","",IFERROR(INDEX('Section Master'!$C$5:$C$29,MATCH($C464,'Section Master'!$A$5:$A$29,0))&amp;" / "&amp;INDEX('Section Master'!$D$5:$D$29,MATCH($C464,'Section Master'!$A$5:$A$29,0)),"Code not found"))</f>
        <v/>
      </c>
      <c r="L464" s="25" t="str">
        <f aca="false">IF(OR($B464="",$C464="",$E464=""),"",IFERROR(IF(I464&lt;&gt;"Valid",MAX(INDEX('Section Master'!$F$5:$F$29,MATCH($C464,'Section Master'!$A$5:$A$29,0)),INDEX('Section Master'!$G$5:$G$29,MATCH($C464,'Section Master'!$A$5:$A$29,0))),IF(J464="Individual/HUF",INDEX('Section Master'!$E$5:$E$29,MATCH($C464,'Section Master'!$A$5:$A$29,0)),INDEX('Section Master'!$F$5:$F$29,MATCH($C464,'Section Master'!$A$5:$A$29,0)))),0))</f>
        <v/>
      </c>
      <c r="M464" s="26" t="str">
        <f aca="false">IF(A464="","",IF(MONTH(A464)&gt;=4,YEAR(A464),YEAR(A464)-1))</f>
        <v/>
      </c>
      <c r="N464" s="21" t="str">
        <f aca="false">IF(A464="","","Q"&amp;CHOOSE(MONTH(A464),4,4,4,1,1,1,2,2,2,3,3,3))</f>
        <v/>
      </c>
      <c r="O464" s="27" t="str">
        <f aca="false">IF(OR($B464="",$C464="",$E464=""),"",SUMIFS($E$6:E464,$B$6:B464,B464,$C$6:C464,C464,$M$6:M464,M464))</f>
        <v/>
      </c>
      <c r="P464" s="27" t="str">
        <f aca="false">IF(OR($B464="",$C464="",$E464=""),"",SUMIFS($Q$6:Q463,$B$6:B463,B464,$C$6:C463,C464,$M$6:M463,M464))</f>
        <v/>
      </c>
      <c r="Q464" s="27" t="str">
        <f aca="false">IF(OR($B464="",$C464="",$E464=""),"",IFERROR(CHOOSE(MATCH(INDEX('Section Master'!$H$5:$H$29,MATCH($C464,'Section Master'!$A$5:$A$29,0)),{"Single+Aggregate","Aggregate","Per payment","Excess over","None"},0),IF(O464&gt;INDEX('Section Master'!$J$5:$J$29,MATCH($C464,'Section Master'!$A$5:$A$29,0)),O464-P464,IF(E464&gt;INDEX('Section Master'!$I$5:$I$29,MATCH($C464,'Section Master'!$A$5:$A$29,0)),E464,0)),IF(O464&gt;INDEX('Section Master'!$J$5:$J$29,MATCH($C464,'Section Master'!$A$5:$A$29,0)),O464-P464,0),IF(E464&gt;INDEX('Section Master'!$I$5:$I$29,MATCH($C464,'Section Master'!$A$5:$A$29,0)),E464,0),MAX(0,O464-INDEX('Section Master'!$J$5:$J$29,MATCH($C464,'Section Master'!$A$5:$A$29,0)))-P464,E464),0))</f>
        <v/>
      </c>
      <c r="R464" s="28" t="str">
        <f aca="false">IF(Q464="","",ROUND(Q464*L464,0))</f>
        <v/>
      </c>
      <c r="T464" s="29" t="str">
        <f aca="false">IF(A464="","",IF(MONTH(A464)=3,DATE(YEAR(A464),4,30),DATE(YEAR(A464),MONTH(A464)+1,7)))</f>
        <v/>
      </c>
      <c r="U464" s="26" t="str">
        <f aca="false">IF(OR(R464="",F464=""),"",IF(R464=0,0,IF(F464&gt;T464,(YEAR(F464)-YEAR(A464))*12+MONTH(F464)-MONTH(A464)+1,0)))</f>
        <v/>
      </c>
      <c r="V464" s="30" t="str">
        <f aca="false">IF(U464="","",ROUND(R464*Summary!$C$7*U464,0))</f>
        <v/>
      </c>
      <c r="W464" s="21" t="str">
        <f aca="false">IF(OR($B464="",$C464="",$E464=""),"",IF(R464=0,"No TDS yet",IF(F464="",IF(Summary!$C$6&gt;T464,"Overdue","Pending"),IF(F464&gt;T464,"Deposited late","Deposited"))))</f>
        <v/>
      </c>
      <c r="X464" s="31" t="str">
        <f aca="false">IF(B464="","",IF(OR(ISNA(MATCH($B464,Deductees!$A$5:$A$304,0)),ISNA(MATCH($C464,'Section Master'!$A$5:$A$29,0)),E464=""),1,0))</f>
        <v/>
      </c>
    </row>
    <row r="465" customFormat="false" ht="15" hidden="false" customHeight="true" outlineLevel="0" collapsed="false">
      <c r="A465" s="32"/>
      <c r="B465" s="17"/>
      <c r="C465" s="17"/>
      <c r="D465" s="17"/>
      <c r="E465" s="33"/>
      <c r="F465" s="32"/>
      <c r="G465" s="17"/>
      <c r="H465" s="24" t="str">
        <f aca="false">IF($B465="","",IFERROR(INDEX(Deductees!$B$5:$B$304,MATCH($B465,Deductees!$A$5:$A$304,0))&amp;"",""))</f>
        <v/>
      </c>
      <c r="I465" s="24" t="str">
        <f aca="false">IF($B465="","",IFERROR(INDEX(Deductees!$C$5:$C$304,MATCH($B465,Deductees!$A$5:$A$304,0)),"Not in master"))</f>
        <v/>
      </c>
      <c r="J465" s="24" t="str">
        <f aca="false">IF($B465="","",IFERROR(INDEX(Deductees!$D$5:$D$304,MATCH($B465,Deductees!$A$5:$A$304,0)),"-"))</f>
        <v/>
      </c>
      <c r="K465" s="24" t="str">
        <f aca="false">IF($C465="","",IFERROR(INDEX('Section Master'!$C$5:$C$29,MATCH($C465,'Section Master'!$A$5:$A$29,0))&amp;" / "&amp;INDEX('Section Master'!$D$5:$D$29,MATCH($C465,'Section Master'!$A$5:$A$29,0)),"Code not found"))</f>
        <v/>
      </c>
      <c r="L465" s="25" t="str">
        <f aca="false">IF(OR($B465="",$C465="",$E465=""),"",IFERROR(IF(I465&lt;&gt;"Valid",MAX(INDEX('Section Master'!$F$5:$F$29,MATCH($C465,'Section Master'!$A$5:$A$29,0)),INDEX('Section Master'!$G$5:$G$29,MATCH($C465,'Section Master'!$A$5:$A$29,0))),IF(J465="Individual/HUF",INDEX('Section Master'!$E$5:$E$29,MATCH($C465,'Section Master'!$A$5:$A$29,0)),INDEX('Section Master'!$F$5:$F$29,MATCH($C465,'Section Master'!$A$5:$A$29,0)))),0))</f>
        <v/>
      </c>
      <c r="M465" s="26" t="str">
        <f aca="false">IF(A465="","",IF(MONTH(A465)&gt;=4,YEAR(A465),YEAR(A465)-1))</f>
        <v/>
      </c>
      <c r="N465" s="21" t="str">
        <f aca="false">IF(A465="","","Q"&amp;CHOOSE(MONTH(A465),4,4,4,1,1,1,2,2,2,3,3,3))</f>
        <v/>
      </c>
      <c r="O465" s="27" t="str">
        <f aca="false">IF(OR($B465="",$C465="",$E465=""),"",SUMIFS($E$6:E465,$B$6:B465,B465,$C$6:C465,C465,$M$6:M465,M465))</f>
        <v/>
      </c>
      <c r="P465" s="27" t="str">
        <f aca="false">IF(OR($B465="",$C465="",$E465=""),"",SUMIFS($Q$6:Q464,$B$6:B464,B465,$C$6:C464,C465,$M$6:M464,M465))</f>
        <v/>
      </c>
      <c r="Q465" s="27" t="str">
        <f aca="false">IF(OR($B465="",$C465="",$E465=""),"",IFERROR(CHOOSE(MATCH(INDEX('Section Master'!$H$5:$H$29,MATCH($C465,'Section Master'!$A$5:$A$29,0)),{"Single+Aggregate","Aggregate","Per payment","Excess over","None"},0),IF(O465&gt;INDEX('Section Master'!$J$5:$J$29,MATCH($C465,'Section Master'!$A$5:$A$29,0)),O465-P465,IF(E465&gt;INDEX('Section Master'!$I$5:$I$29,MATCH($C465,'Section Master'!$A$5:$A$29,0)),E465,0)),IF(O465&gt;INDEX('Section Master'!$J$5:$J$29,MATCH($C465,'Section Master'!$A$5:$A$29,0)),O465-P465,0),IF(E465&gt;INDEX('Section Master'!$I$5:$I$29,MATCH($C465,'Section Master'!$A$5:$A$29,0)),E465,0),MAX(0,O465-INDEX('Section Master'!$J$5:$J$29,MATCH($C465,'Section Master'!$A$5:$A$29,0)))-P465,E465),0))</f>
        <v/>
      </c>
      <c r="R465" s="28" t="str">
        <f aca="false">IF(Q465="","",ROUND(Q465*L465,0))</f>
        <v/>
      </c>
      <c r="T465" s="29" t="str">
        <f aca="false">IF(A465="","",IF(MONTH(A465)=3,DATE(YEAR(A465),4,30),DATE(YEAR(A465),MONTH(A465)+1,7)))</f>
        <v/>
      </c>
      <c r="U465" s="26" t="str">
        <f aca="false">IF(OR(R465="",F465=""),"",IF(R465=0,0,IF(F465&gt;T465,(YEAR(F465)-YEAR(A465))*12+MONTH(F465)-MONTH(A465)+1,0)))</f>
        <v/>
      </c>
      <c r="V465" s="30" t="str">
        <f aca="false">IF(U465="","",ROUND(R465*Summary!$C$7*U465,0))</f>
        <v/>
      </c>
      <c r="W465" s="21" t="str">
        <f aca="false">IF(OR($B465="",$C465="",$E465=""),"",IF(R465=0,"No TDS yet",IF(F465="",IF(Summary!$C$6&gt;T465,"Overdue","Pending"),IF(F465&gt;T465,"Deposited late","Deposited"))))</f>
        <v/>
      </c>
      <c r="X465" s="31" t="str">
        <f aca="false">IF(B465="","",IF(OR(ISNA(MATCH($B465,Deductees!$A$5:$A$304,0)),ISNA(MATCH($C465,'Section Master'!$A$5:$A$29,0)),E465=""),1,0))</f>
        <v/>
      </c>
    </row>
    <row r="466" customFormat="false" ht="15" hidden="false" customHeight="true" outlineLevel="0" collapsed="false">
      <c r="A466" s="32"/>
      <c r="B466" s="17"/>
      <c r="C466" s="17"/>
      <c r="D466" s="17"/>
      <c r="E466" s="33"/>
      <c r="F466" s="32"/>
      <c r="G466" s="17"/>
      <c r="H466" s="24" t="str">
        <f aca="false">IF($B466="","",IFERROR(INDEX(Deductees!$B$5:$B$304,MATCH($B466,Deductees!$A$5:$A$304,0))&amp;"",""))</f>
        <v/>
      </c>
      <c r="I466" s="24" t="str">
        <f aca="false">IF($B466="","",IFERROR(INDEX(Deductees!$C$5:$C$304,MATCH($B466,Deductees!$A$5:$A$304,0)),"Not in master"))</f>
        <v/>
      </c>
      <c r="J466" s="24" t="str">
        <f aca="false">IF($B466="","",IFERROR(INDEX(Deductees!$D$5:$D$304,MATCH($B466,Deductees!$A$5:$A$304,0)),"-"))</f>
        <v/>
      </c>
      <c r="K466" s="24" t="str">
        <f aca="false">IF($C466="","",IFERROR(INDEX('Section Master'!$C$5:$C$29,MATCH($C466,'Section Master'!$A$5:$A$29,0))&amp;" / "&amp;INDEX('Section Master'!$D$5:$D$29,MATCH($C466,'Section Master'!$A$5:$A$29,0)),"Code not found"))</f>
        <v/>
      </c>
      <c r="L466" s="25" t="str">
        <f aca="false">IF(OR($B466="",$C466="",$E466=""),"",IFERROR(IF(I466&lt;&gt;"Valid",MAX(INDEX('Section Master'!$F$5:$F$29,MATCH($C466,'Section Master'!$A$5:$A$29,0)),INDEX('Section Master'!$G$5:$G$29,MATCH($C466,'Section Master'!$A$5:$A$29,0))),IF(J466="Individual/HUF",INDEX('Section Master'!$E$5:$E$29,MATCH($C466,'Section Master'!$A$5:$A$29,0)),INDEX('Section Master'!$F$5:$F$29,MATCH($C466,'Section Master'!$A$5:$A$29,0)))),0))</f>
        <v/>
      </c>
      <c r="M466" s="26" t="str">
        <f aca="false">IF(A466="","",IF(MONTH(A466)&gt;=4,YEAR(A466),YEAR(A466)-1))</f>
        <v/>
      </c>
      <c r="N466" s="21" t="str">
        <f aca="false">IF(A466="","","Q"&amp;CHOOSE(MONTH(A466),4,4,4,1,1,1,2,2,2,3,3,3))</f>
        <v/>
      </c>
      <c r="O466" s="27" t="str">
        <f aca="false">IF(OR($B466="",$C466="",$E466=""),"",SUMIFS($E$6:E466,$B$6:B466,B466,$C$6:C466,C466,$M$6:M466,M466))</f>
        <v/>
      </c>
      <c r="P466" s="27" t="str">
        <f aca="false">IF(OR($B466="",$C466="",$E466=""),"",SUMIFS($Q$6:Q465,$B$6:B465,B466,$C$6:C465,C466,$M$6:M465,M466))</f>
        <v/>
      </c>
      <c r="Q466" s="27" t="str">
        <f aca="false">IF(OR($B466="",$C466="",$E466=""),"",IFERROR(CHOOSE(MATCH(INDEX('Section Master'!$H$5:$H$29,MATCH($C466,'Section Master'!$A$5:$A$29,0)),{"Single+Aggregate","Aggregate","Per payment","Excess over","None"},0),IF(O466&gt;INDEX('Section Master'!$J$5:$J$29,MATCH($C466,'Section Master'!$A$5:$A$29,0)),O466-P466,IF(E466&gt;INDEX('Section Master'!$I$5:$I$29,MATCH($C466,'Section Master'!$A$5:$A$29,0)),E466,0)),IF(O466&gt;INDEX('Section Master'!$J$5:$J$29,MATCH($C466,'Section Master'!$A$5:$A$29,0)),O466-P466,0),IF(E466&gt;INDEX('Section Master'!$I$5:$I$29,MATCH($C466,'Section Master'!$A$5:$A$29,0)),E466,0),MAX(0,O466-INDEX('Section Master'!$J$5:$J$29,MATCH($C466,'Section Master'!$A$5:$A$29,0)))-P466,E466),0))</f>
        <v/>
      </c>
      <c r="R466" s="28" t="str">
        <f aca="false">IF(Q466="","",ROUND(Q466*L466,0))</f>
        <v/>
      </c>
      <c r="T466" s="29" t="str">
        <f aca="false">IF(A466="","",IF(MONTH(A466)=3,DATE(YEAR(A466),4,30),DATE(YEAR(A466),MONTH(A466)+1,7)))</f>
        <v/>
      </c>
      <c r="U466" s="26" t="str">
        <f aca="false">IF(OR(R466="",F466=""),"",IF(R466=0,0,IF(F466&gt;T466,(YEAR(F466)-YEAR(A466))*12+MONTH(F466)-MONTH(A466)+1,0)))</f>
        <v/>
      </c>
      <c r="V466" s="30" t="str">
        <f aca="false">IF(U466="","",ROUND(R466*Summary!$C$7*U466,0))</f>
        <v/>
      </c>
      <c r="W466" s="21" t="str">
        <f aca="false">IF(OR($B466="",$C466="",$E466=""),"",IF(R466=0,"No TDS yet",IF(F466="",IF(Summary!$C$6&gt;T466,"Overdue","Pending"),IF(F466&gt;T466,"Deposited late","Deposited"))))</f>
        <v/>
      </c>
      <c r="X466" s="31" t="str">
        <f aca="false">IF(B466="","",IF(OR(ISNA(MATCH($B466,Deductees!$A$5:$A$304,0)),ISNA(MATCH($C466,'Section Master'!$A$5:$A$29,0)),E466=""),1,0))</f>
        <v/>
      </c>
    </row>
    <row r="467" customFormat="false" ht="15" hidden="false" customHeight="true" outlineLevel="0" collapsed="false">
      <c r="A467" s="32"/>
      <c r="B467" s="17"/>
      <c r="C467" s="17"/>
      <c r="D467" s="17"/>
      <c r="E467" s="33"/>
      <c r="F467" s="32"/>
      <c r="G467" s="17"/>
      <c r="H467" s="24" t="str">
        <f aca="false">IF($B467="","",IFERROR(INDEX(Deductees!$B$5:$B$304,MATCH($B467,Deductees!$A$5:$A$304,0))&amp;"",""))</f>
        <v/>
      </c>
      <c r="I467" s="24" t="str">
        <f aca="false">IF($B467="","",IFERROR(INDEX(Deductees!$C$5:$C$304,MATCH($B467,Deductees!$A$5:$A$304,0)),"Not in master"))</f>
        <v/>
      </c>
      <c r="J467" s="24" t="str">
        <f aca="false">IF($B467="","",IFERROR(INDEX(Deductees!$D$5:$D$304,MATCH($B467,Deductees!$A$5:$A$304,0)),"-"))</f>
        <v/>
      </c>
      <c r="K467" s="24" t="str">
        <f aca="false">IF($C467="","",IFERROR(INDEX('Section Master'!$C$5:$C$29,MATCH($C467,'Section Master'!$A$5:$A$29,0))&amp;" / "&amp;INDEX('Section Master'!$D$5:$D$29,MATCH($C467,'Section Master'!$A$5:$A$29,0)),"Code not found"))</f>
        <v/>
      </c>
      <c r="L467" s="25" t="str">
        <f aca="false">IF(OR($B467="",$C467="",$E467=""),"",IFERROR(IF(I467&lt;&gt;"Valid",MAX(INDEX('Section Master'!$F$5:$F$29,MATCH($C467,'Section Master'!$A$5:$A$29,0)),INDEX('Section Master'!$G$5:$G$29,MATCH($C467,'Section Master'!$A$5:$A$29,0))),IF(J467="Individual/HUF",INDEX('Section Master'!$E$5:$E$29,MATCH($C467,'Section Master'!$A$5:$A$29,0)),INDEX('Section Master'!$F$5:$F$29,MATCH($C467,'Section Master'!$A$5:$A$29,0)))),0))</f>
        <v/>
      </c>
      <c r="M467" s="26" t="str">
        <f aca="false">IF(A467="","",IF(MONTH(A467)&gt;=4,YEAR(A467),YEAR(A467)-1))</f>
        <v/>
      </c>
      <c r="N467" s="21" t="str">
        <f aca="false">IF(A467="","","Q"&amp;CHOOSE(MONTH(A467),4,4,4,1,1,1,2,2,2,3,3,3))</f>
        <v/>
      </c>
      <c r="O467" s="27" t="str">
        <f aca="false">IF(OR($B467="",$C467="",$E467=""),"",SUMIFS($E$6:E467,$B$6:B467,B467,$C$6:C467,C467,$M$6:M467,M467))</f>
        <v/>
      </c>
      <c r="P467" s="27" t="str">
        <f aca="false">IF(OR($B467="",$C467="",$E467=""),"",SUMIFS($Q$6:Q466,$B$6:B466,B467,$C$6:C466,C467,$M$6:M466,M467))</f>
        <v/>
      </c>
      <c r="Q467" s="27" t="str">
        <f aca="false">IF(OR($B467="",$C467="",$E467=""),"",IFERROR(CHOOSE(MATCH(INDEX('Section Master'!$H$5:$H$29,MATCH($C467,'Section Master'!$A$5:$A$29,0)),{"Single+Aggregate","Aggregate","Per payment","Excess over","None"},0),IF(O467&gt;INDEX('Section Master'!$J$5:$J$29,MATCH($C467,'Section Master'!$A$5:$A$29,0)),O467-P467,IF(E467&gt;INDEX('Section Master'!$I$5:$I$29,MATCH($C467,'Section Master'!$A$5:$A$29,0)),E467,0)),IF(O467&gt;INDEX('Section Master'!$J$5:$J$29,MATCH($C467,'Section Master'!$A$5:$A$29,0)),O467-P467,0),IF(E467&gt;INDEX('Section Master'!$I$5:$I$29,MATCH($C467,'Section Master'!$A$5:$A$29,0)),E467,0),MAX(0,O467-INDEX('Section Master'!$J$5:$J$29,MATCH($C467,'Section Master'!$A$5:$A$29,0)))-P467,E467),0))</f>
        <v/>
      </c>
      <c r="R467" s="28" t="str">
        <f aca="false">IF(Q467="","",ROUND(Q467*L467,0))</f>
        <v/>
      </c>
      <c r="T467" s="29" t="str">
        <f aca="false">IF(A467="","",IF(MONTH(A467)=3,DATE(YEAR(A467),4,30),DATE(YEAR(A467),MONTH(A467)+1,7)))</f>
        <v/>
      </c>
      <c r="U467" s="26" t="str">
        <f aca="false">IF(OR(R467="",F467=""),"",IF(R467=0,0,IF(F467&gt;T467,(YEAR(F467)-YEAR(A467))*12+MONTH(F467)-MONTH(A467)+1,0)))</f>
        <v/>
      </c>
      <c r="V467" s="30" t="str">
        <f aca="false">IF(U467="","",ROUND(R467*Summary!$C$7*U467,0))</f>
        <v/>
      </c>
      <c r="W467" s="21" t="str">
        <f aca="false">IF(OR($B467="",$C467="",$E467=""),"",IF(R467=0,"No TDS yet",IF(F467="",IF(Summary!$C$6&gt;T467,"Overdue","Pending"),IF(F467&gt;T467,"Deposited late","Deposited"))))</f>
        <v/>
      </c>
      <c r="X467" s="31" t="str">
        <f aca="false">IF(B467="","",IF(OR(ISNA(MATCH($B467,Deductees!$A$5:$A$304,0)),ISNA(MATCH($C467,'Section Master'!$A$5:$A$29,0)),E467=""),1,0))</f>
        <v/>
      </c>
    </row>
    <row r="468" customFormat="false" ht="15" hidden="false" customHeight="true" outlineLevel="0" collapsed="false">
      <c r="A468" s="32"/>
      <c r="B468" s="17"/>
      <c r="C468" s="17"/>
      <c r="D468" s="17"/>
      <c r="E468" s="33"/>
      <c r="F468" s="32"/>
      <c r="G468" s="17"/>
      <c r="H468" s="24" t="str">
        <f aca="false">IF($B468="","",IFERROR(INDEX(Deductees!$B$5:$B$304,MATCH($B468,Deductees!$A$5:$A$304,0))&amp;"",""))</f>
        <v/>
      </c>
      <c r="I468" s="24" t="str">
        <f aca="false">IF($B468="","",IFERROR(INDEX(Deductees!$C$5:$C$304,MATCH($B468,Deductees!$A$5:$A$304,0)),"Not in master"))</f>
        <v/>
      </c>
      <c r="J468" s="24" t="str">
        <f aca="false">IF($B468="","",IFERROR(INDEX(Deductees!$D$5:$D$304,MATCH($B468,Deductees!$A$5:$A$304,0)),"-"))</f>
        <v/>
      </c>
      <c r="K468" s="24" t="str">
        <f aca="false">IF($C468="","",IFERROR(INDEX('Section Master'!$C$5:$C$29,MATCH($C468,'Section Master'!$A$5:$A$29,0))&amp;" / "&amp;INDEX('Section Master'!$D$5:$D$29,MATCH($C468,'Section Master'!$A$5:$A$29,0)),"Code not found"))</f>
        <v/>
      </c>
      <c r="L468" s="25" t="str">
        <f aca="false">IF(OR($B468="",$C468="",$E468=""),"",IFERROR(IF(I468&lt;&gt;"Valid",MAX(INDEX('Section Master'!$F$5:$F$29,MATCH($C468,'Section Master'!$A$5:$A$29,0)),INDEX('Section Master'!$G$5:$G$29,MATCH($C468,'Section Master'!$A$5:$A$29,0))),IF(J468="Individual/HUF",INDEX('Section Master'!$E$5:$E$29,MATCH($C468,'Section Master'!$A$5:$A$29,0)),INDEX('Section Master'!$F$5:$F$29,MATCH($C468,'Section Master'!$A$5:$A$29,0)))),0))</f>
        <v/>
      </c>
      <c r="M468" s="26" t="str">
        <f aca="false">IF(A468="","",IF(MONTH(A468)&gt;=4,YEAR(A468),YEAR(A468)-1))</f>
        <v/>
      </c>
      <c r="N468" s="21" t="str">
        <f aca="false">IF(A468="","","Q"&amp;CHOOSE(MONTH(A468),4,4,4,1,1,1,2,2,2,3,3,3))</f>
        <v/>
      </c>
      <c r="O468" s="27" t="str">
        <f aca="false">IF(OR($B468="",$C468="",$E468=""),"",SUMIFS($E$6:E468,$B$6:B468,B468,$C$6:C468,C468,$M$6:M468,M468))</f>
        <v/>
      </c>
      <c r="P468" s="27" t="str">
        <f aca="false">IF(OR($B468="",$C468="",$E468=""),"",SUMIFS($Q$6:Q467,$B$6:B467,B468,$C$6:C467,C468,$M$6:M467,M468))</f>
        <v/>
      </c>
      <c r="Q468" s="27" t="str">
        <f aca="false">IF(OR($B468="",$C468="",$E468=""),"",IFERROR(CHOOSE(MATCH(INDEX('Section Master'!$H$5:$H$29,MATCH($C468,'Section Master'!$A$5:$A$29,0)),{"Single+Aggregate","Aggregate","Per payment","Excess over","None"},0),IF(O468&gt;INDEX('Section Master'!$J$5:$J$29,MATCH($C468,'Section Master'!$A$5:$A$29,0)),O468-P468,IF(E468&gt;INDEX('Section Master'!$I$5:$I$29,MATCH($C468,'Section Master'!$A$5:$A$29,0)),E468,0)),IF(O468&gt;INDEX('Section Master'!$J$5:$J$29,MATCH($C468,'Section Master'!$A$5:$A$29,0)),O468-P468,0),IF(E468&gt;INDEX('Section Master'!$I$5:$I$29,MATCH($C468,'Section Master'!$A$5:$A$29,0)),E468,0),MAX(0,O468-INDEX('Section Master'!$J$5:$J$29,MATCH($C468,'Section Master'!$A$5:$A$29,0)))-P468,E468),0))</f>
        <v/>
      </c>
      <c r="R468" s="28" t="str">
        <f aca="false">IF(Q468="","",ROUND(Q468*L468,0))</f>
        <v/>
      </c>
      <c r="T468" s="29" t="str">
        <f aca="false">IF(A468="","",IF(MONTH(A468)=3,DATE(YEAR(A468),4,30),DATE(YEAR(A468),MONTH(A468)+1,7)))</f>
        <v/>
      </c>
      <c r="U468" s="26" t="str">
        <f aca="false">IF(OR(R468="",F468=""),"",IF(R468=0,0,IF(F468&gt;T468,(YEAR(F468)-YEAR(A468))*12+MONTH(F468)-MONTH(A468)+1,0)))</f>
        <v/>
      </c>
      <c r="V468" s="30" t="str">
        <f aca="false">IF(U468="","",ROUND(R468*Summary!$C$7*U468,0))</f>
        <v/>
      </c>
      <c r="W468" s="21" t="str">
        <f aca="false">IF(OR($B468="",$C468="",$E468=""),"",IF(R468=0,"No TDS yet",IF(F468="",IF(Summary!$C$6&gt;T468,"Overdue","Pending"),IF(F468&gt;T468,"Deposited late","Deposited"))))</f>
        <v/>
      </c>
      <c r="X468" s="31" t="str">
        <f aca="false">IF(B468="","",IF(OR(ISNA(MATCH($B468,Deductees!$A$5:$A$304,0)),ISNA(MATCH($C468,'Section Master'!$A$5:$A$29,0)),E468=""),1,0))</f>
        <v/>
      </c>
    </row>
    <row r="469" customFormat="false" ht="15" hidden="false" customHeight="true" outlineLevel="0" collapsed="false">
      <c r="A469" s="32"/>
      <c r="B469" s="17"/>
      <c r="C469" s="17"/>
      <c r="D469" s="17"/>
      <c r="E469" s="33"/>
      <c r="F469" s="32"/>
      <c r="G469" s="17"/>
      <c r="H469" s="24" t="str">
        <f aca="false">IF($B469="","",IFERROR(INDEX(Deductees!$B$5:$B$304,MATCH($B469,Deductees!$A$5:$A$304,0))&amp;"",""))</f>
        <v/>
      </c>
      <c r="I469" s="24" t="str">
        <f aca="false">IF($B469="","",IFERROR(INDEX(Deductees!$C$5:$C$304,MATCH($B469,Deductees!$A$5:$A$304,0)),"Not in master"))</f>
        <v/>
      </c>
      <c r="J469" s="24" t="str">
        <f aca="false">IF($B469="","",IFERROR(INDEX(Deductees!$D$5:$D$304,MATCH($B469,Deductees!$A$5:$A$304,0)),"-"))</f>
        <v/>
      </c>
      <c r="K469" s="24" t="str">
        <f aca="false">IF($C469="","",IFERROR(INDEX('Section Master'!$C$5:$C$29,MATCH($C469,'Section Master'!$A$5:$A$29,0))&amp;" / "&amp;INDEX('Section Master'!$D$5:$D$29,MATCH($C469,'Section Master'!$A$5:$A$29,0)),"Code not found"))</f>
        <v/>
      </c>
      <c r="L469" s="25" t="str">
        <f aca="false">IF(OR($B469="",$C469="",$E469=""),"",IFERROR(IF(I469&lt;&gt;"Valid",MAX(INDEX('Section Master'!$F$5:$F$29,MATCH($C469,'Section Master'!$A$5:$A$29,0)),INDEX('Section Master'!$G$5:$G$29,MATCH($C469,'Section Master'!$A$5:$A$29,0))),IF(J469="Individual/HUF",INDEX('Section Master'!$E$5:$E$29,MATCH($C469,'Section Master'!$A$5:$A$29,0)),INDEX('Section Master'!$F$5:$F$29,MATCH($C469,'Section Master'!$A$5:$A$29,0)))),0))</f>
        <v/>
      </c>
      <c r="M469" s="26" t="str">
        <f aca="false">IF(A469="","",IF(MONTH(A469)&gt;=4,YEAR(A469),YEAR(A469)-1))</f>
        <v/>
      </c>
      <c r="N469" s="21" t="str">
        <f aca="false">IF(A469="","","Q"&amp;CHOOSE(MONTH(A469),4,4,4,1,1,1,2,2,2,3,3,3))</f>
        <v/>
      </c>
      <c r="O469" s="27" t="str">
        <f aca="false">IF(OR($B469="",$C469="",$E469=""),"",SUMIFS($E$6:E469,$B$6:B469,B469,$C$6:C469,C469,$M$6:M469,M469))</f>
        <v/>
      </c>
      <c r="P469" s="27" t="str">
        <f aca="false">IF(OR($B469="",$C469="",$E469=""),"",SUMIFS($Q$6:Q468,$B$6:B468,B469,$C$6:C468,C469,$M$6:M468,M469))</f>
        <v/>
      </c>
      <c r="Q469" s="27" t="str">
        <f aca="false">IF(OR($B469="",$C469="",$E469=""),"",IFERROR(CHOOSE(MATCH(INDEX('Section Master'!$H$5:$H$29,MATCH($C469,'Section Master'!$A$5:$A$29,0)),{"Single+Aggregate","Aggregate","Per payment","Excess over","None"},0),IF(O469&gt;INDEX('Section Master'!$J$5:$J$29,MATCH($C469,'Section Master'!$A$5:$A$29,0)),O469-P469,IF(E469&gt;INDEX('Section Master'!$I$5:$I$29,MATCH($C469,'Section Master'!$A$5:$A$29,0)),E469,0)),IF(O469&gt;INDEX('Section Master'!$J$5:$J$29,MATCH($C469,'Section Master'!$A$5:$A$29,0)),O469-P469,0),IF(E469&gt;INDEX('Section Master'!$I$5:$I$29,MATCH($C469,'Section Master'!$A$5:$A$29,0)),E469,0),MAX(0,O469-INDEX('Section Master'!$J$5:$J$29,MATCH($C469,'Section Master'!$A$5:$A$29,0)))-P469,E469),0))</f>
        <v/>
      </c>
      <c r="R469" s="28" t="str">
        <f aca="false">IF(Q469="","",ROUND(Q469*L469,0))</f>
        <v/>
      </c>
      <c r="T469" s="29" t="str">
        <f aca="false">IF(A469="","",IF(MONTH(A469)=3,DATE(YEAR(A469),4,30),DATE(YEAR(A469),MONTH(A469)+1,7)))</f>
        <v/>
      </c>
      <c r="U469" s="26" t="str">
        <f aca="false">IF(OR(R469="",F469=""),"",IF(R469=0,0,IF(F469&gt;T469,(YEAR(F469)-YEAR(A469))*12+MONTH(F469)-MONTH(A469)+1,0)))</f>
        <v/>
      </c>
      <c r="V469" s="30" t="str">
        <f aca="false">IF(U469="","",ROUND(R469*Summary!$C$7*U469,0))</f>
        <v/>
      </c>
      <c r="W469" s="21" t="str">
        <f aca="false">IF(OR($B469="",$C469="",$E469=""),"",IF(R469=0,"No TDS yet",IF(F469="",IF(Summary!$C$6&gt;T469,"Overdue","Pending"),IF(F469&gt;T469,"Deposited late","Deposited"))))</f>
        <v/>
      </c>
      <c r="X469" s="31" t="str">
        <f aca="false">IF(B469="","",IF(OR(ISNA(MATCH($B469,Deductees!$A$5:$A$304,0)),ISNA(MATCH($C469,'Section Master'!$A$5:$A$29,0)),E469=""),1,0))</f>
        <v/>
      </c>
    </row>
    <row r="470" customFormat="false" ht="15" hidden="false" customHeight="true" outlineLevel="0" collapsed="false">
      <c r="A470" s="32"/>
      <c r="B470" s="17"/>
      <c r="C470" s="17"/>
      <c r="D470" s="17"/>
      <c r="E470" s="33"/>
      <c r="F470" s="32"/>
      <c r="G470" s="17"/>
      <c r="H470" s="24" t="str">
        <f aca="false">IF($B470="","",IFERROR(INDEX(Deductees!$B$5:$B$304,MATCH($B470,Deductees!$A$5:$A$304,0))&amp;"",""))</f>
        <v/>
      </c>
      <c r="I470" s="24" t="str">
        <f aca="false">IF($B470="","",IFERROR(INDEX(Deductees!$C$5:$C$304,MATCH($B470,Deductees!$A$5:$A$304,0)),"Not in master"))</f>
        <v/>
      </c>
      <c r="J470" s="24" t="str">
        <f aca="false">IF($B470="","",IFERROR(INDEX(Deductees!$D$5:$D$304,MATCH($B470,Deductees!$A$5:$A$304,0)),"-"))</f>
        <v/>
      </c>
      <c r="K470" s="24" t="str">
        <f aca="false">IF($C470="","",IFERROR(INDEX('Section Master'!$C$5:$C$29,MATCH($C470,'Section Master'!$A$5:$A$29,0))&amp;" / "&amp;INDEX('Section Master'!$D$5:$D$29,MATCH($C470,'Section Master'!$A$5:$A$29,0)),"Code not found"))</f>
        <v/>
      </c>
      <c r="L470" s="25" t="str">
        <f aca="false">IF(OR($B470="",$C470="",$E470=""),"",IFERROR(IF(I470&lt;&gt;"Valid",MAX(INDEX('Section Master'!$F$5:$F$29,MATCH($C470,'Section Master'!$A$5:$A$29,0)),INDEX('Section Master'!$G$5:$G$29,MATCH($C470,'Section Master'!$A$5:$A$29,0))),IF(J470="Individual/HUF",INDEX('Section Master'!$E$5:$E$29,MATCH($C470,'Section Master'!$A$5:$A$29,0)),INDEX('Section Master'!$F$5:$F$29,MATCH($C470,'Section Master'!$A$5:$A$29,0)))),0))</f>
        <v/>
      </c>
      <c r="M470" s="26" t="str">
        <f aca="false">IF(A470="","",IF(MONTH(A470)&gt;=4,YEAR(A470),YEAR(A470)-1))</f>
        <v/>
      </c>
      <c r="N470" s="21" t="str">
        <f aca="false">IF(A470="","","Q"&amp;CHOOSE(MONTH(A470),4,4,4,1,1,1,2,2,2,3,3,3))</f>
        <v/>
      </c>
      <c r="O470" s="27" t="str">
        <f aca="false">IF(OR($B470="",$C470="",$E470=""),"",SUMIFS($E$6:E470,$B$6:B470,B470,$C$6:C470,C470,$M$6:M470,M470))</f>
        <v/>
      </c>
      <c r="P470" s="27" t="str">
        <f aca="false">IF(OR($B470="",$C470="",$E470=""),"",SUMIFS($Q$6:Q469,$B$6:B469,B470,$C$6:C469,C470,$M$6:M469,M470))</f>
        <v/>
      </c>
      <c r="Q470" s="27" t="str">
        <f aca="false">IF(OR($B470="",$C470="",$E470=""),"",IFERROR(CHOOSE(MATCH(INDEX('Section Master'!$H$5:$H$29,MATCH($C470,'Section Master'!$A$5:$A$29,0)),{"Single+Aggregate","Aggregate","Per payment","Excess over","None"},0),IF(O470&gt;INDEX('Section Master'!$J$5:$J$29,MATCH($C470,'Section Master'!$A$5:$A$29,0)),O470-P470,IF(E470&gt;INDEX('Section Master'!$I$5:$I$29,MATCH($C470,'Section Master'!$A$5:$A$29,0)),E470,0)),IF(O470&gt;INDEX('Section Master'!$J$5:$J$29,MATCH($C470,'Section Master'!$A$5:$A$29,0)),O470-P470,0),IF(E470&gt;INDEX('Section Master'!$I$5:$I$29,MATCH($C470,'Section Master'!$A$5:$A$29,0)),E470,0),MAX(0,O470-INDEX('Section Master'!$J$5:$J$29,MATCH($C470,'Section Master'!$A$5:$A$29,0)))-P470,E470),0))</f>
        <v/>
      </c>
      <c r="R470" s="28" t="str">
        <f aca="false">IF(Q470="","",ROUND(Q470*L470,0))</f>
        <v/>
      </c>
      <c r="T470" s="29" t="str">
        <f aca="false">IF(A470="","",IF(MONTH(A470)=3,DATE(YEAR(A470),4,30),DATE(YEAR(A470),MONTH(A470)+1,7)))</f>
        <v/>
      </c>
      <c r="U470" s="26" t="str">
        <f aca="false">IF(OR(R470="",F470=""),"",IF(R470=0,0,IF(F470&gt;T470,(YEAR(F470)-YEAR(A470))*12+MONTH(F470)-MONTH(A470)+1,0)))</f>
        <v/>
      </c>
      <c r="V470" s="30" t="str">
        <f aca="false">IF(U470="","",ROUND(R470*Summary!$C$7*U470,0))</f>
        <v/>
      </c>
      <c r="W470" s="21" t="str">
        <f aca="false">IF(OR($B470="",$C470="",$E470=""),"",IF(R470=0,"No TDS yet",IF(F470="",IF(Summary!$C$6&gt;T470,"Overdue","Pending"),IF(F470&gt;T470,"Deposited late","Deposited"))))</f>
        <v/>
      </c>
      <c r="X470" s="31" t="str">
        <f aca="false">IF(B470="","",IF(OR(ISNA(MATCH($B470,Deductees!$A$5:$A$304,0)),ISNA(MATCH($C470,'Section Master'!$A$5:$A$29,0)),E470=""),1,0))</f>
        <v/>
      </c>
    </row>
    <row r="471" customFormat="false" ht="15" hidden="false" customHeight="true" outlineLevel="0" collapsed="false">
      <c r="A471" s="32"/>
      <c r="B471" s="17"/>
      <c r="C471" s="17"/>
      <c r="D471" s="17"/>
      <c r="E471" s="33"/>
      <c r="F471" s="32"/>
      <c r="G471" s="17"/>
      <c r="H471" s="24" t="str">
        <f aca="false">IF($B471="","",IFERROR(INDEX(Deductees!$B$5:$B$304,MATCH($B471,Deductees!$A$5:$A$304,0))&amp;"",""))</f>
        <v/>
      </c>
      <c r="I471" s="24" t="str">
        <f aca="false">IF($B471="","",IFERROR(INDEX(Deductees!$C$5:$C$304,MATCH($B471,Deductees!$A$5:$A$304,0)),"Not in master"))</f>
        <v/>
      </c>
      <c r="J471" s="24" t="str">
        <f aca="false">IF($B471="","",IFERROR(INDEX(Deductees!$D$5:$D$304,MATCH($B471,Deductees!$A$5:$A$304,0)),"-"))</f>
        <v/>
      </c>
      <c r="K471" s="24" t="str">
        <f aca="false">IF($C471="","",IFERROR(INDEX('Section Master'!$C$5:$C$29,MATCH($C471,'Section Master'!$A$5:$A$29,0))&amp;" / "&amp;INDEX('Section Master'!$D$5:$D$29,MATCH($C471,'Section Master'!$A$5:$A$29,0)),"Code not found"))</f>
        <v/>
      </c>
      <c r="L471" s="25" t="str">
        <f aca="false">IF(OR($B471="",$C471="",$E471=""),"",IFERROR(IF(I471&lt;&gt;"Valid",MAX(INDEX('Section Master'!$F$5:$F$29,MATCH($C471,'Section Master'!$A$5:$A$29,0)),INDEX('Section Master'!$G$5:$G$29,MATCH($C471,'Section Master'!$A$5:$A$29,0))),IF(J471="Individual/HUF",INDEX('Section Master'!$E$5:$E$29,MATCH($C471,'Section Master'!$A$5:$A$29,0)),INDEX('Section Master'!$F$5:$F$29,MATCH($C471,'Section Master'!$A$5:$A$29,0)))),0))</f>
        <v/>
      </c>
      <c r="M471" s="26" t="str">
        <f aca="false">IF(A471="","",IF(MONTH(A471)&gt;=4,YEAR(A471),YEAR(A471)-1))</f>
        <v/>
      </c>
      <c r="N471" s="21" t="str">
        <f aca="false">IF(A471="","","Q"&amp;CHOOSE(MONTH(A471),4,4,4,1,1,1,2,2,2,3,3,3))</f>
        <v/>
      </c>
      <c r="O471" s="27" t="str">
        <f aca="false">IF(OR($B471="",$C471="",$E471=""),"",SUMIFS($E$6:E471,$B$6:B471,B471,$C$6:C471,C471,$M$6:M471,M471))</f>
        <v/>
      </c>
      <c r="P471" s="27" t="str">
        <f aca="false">IF(OR($B471="",$C471="",$E471=""),"",SUMIFS($Q$6:Q470,$B$6:B470,B471,$C$6:C470,C471,$M$6:M470,M471))</f>
        <v/>
      </c>
      <c r="Q471" s="27" t="str">
        <f aca="false">IF(OR($B471="",$C471="",$E471=""),"",IFERROR(CHOOSE(MATCH(INDEX('Section Master'!$H$5:$H$29,MATCH($C471,'Section Master'!$A$5:$A$29,0)),{"Single+Aggregate","Aggregate","Per payment","Excess over","None"},0),IF(O471&gt;INDEX('Section Master'!$J$5:$J$29,MATCH($C471,'Section Master'!$A$5:$A$29,0)),O471-P471,IF(E471&gt;INDEX('Section Master'!$I$5:$I$29,MATCH($C471,'Section Master'!$A$5:$A$29,0)),E471,0)),IF(O471&gt;INDEX('Section Master'!$J$5:$J$29,MATCH($C471,'Section Master'!$A$5:$A$29,0)),O471-P471,0),IF(E471&gt;INDEX('Section Master'!$I$5:$I$29,MATCH($C471,'Section Master'!$A$5:$A$29,0)),E471,0),MAX(0,O471-INDEX('Section Master'!$J$5:$J$29,MATCH($C471,'Section Master'!$A$5:$A$29,0)))-P471,E471),0))</f>
        <v/>
      </c>
      <c r="R471" s="28" t="str">
        <f aca="false">IF(Q471="","",ROUND(Q471*L471,0))</f>
        <v/>
      </c>
      <c r="T471" s="29" t="str">
        <f aca="false">IF(A471="","",IF(MONTH(A471)=3,DATE(YEAR(A471),4,30),DATE(YEAR(A471),MONTH(A471)+1,7)))</f>
        <v/>
      </c>
      <c r="U471" s="26" t="str">
        <f aca="false">IF(OR(R471="",F471=""),"",IF(R471=0,0,IF(F471&gt;T471,(YEAR(F471)-YEAR(A471))*12+MONTH(F471)-MONTH(A471)+1,0)))</f>
        <v/>
      </c>
      <c r="V471" s="30" t="str">
        <f aca="false">IF(U471="","",ROUND(R471*Summary!$C$7*U471,0))</f>
        <v/>
      </c>
      <c r="W471" s="21" t="str">
        <f aca="false">IF(OR($B471="",$C471="",$E471=""),"",IF(R471=0,"No TDS yet",IF(F471="",IF(Summary!$C$6&gt;T471,"Overdue","Pending"),IF(F471&gt;T471,"Deposited late","Deposited"))))</f>
        <v/>
      </c>
      <c r="X471" s="31" t="str">
        <f aca="false">IF(B471="","",IF(OR(ISNA(MATCH($B471,Deductees!$A$5:$A$304,0)),ISNA(MATCH($C471,'Section Master'!$A$5:$A$29,0)),E471=""),1,0))</f>
        <v/>
      </c>
    </row>
    <row r="472" customFormat="false" ht="15" hidden="false" customHeight="true" outlineLevel="0" collapsed="false">
      <c r="A472" s="32"/>
      <c r="B472" s="17"/>
      <c r="C472" s="17"/>
      <c r="D472" s="17"/>
      <c r="E472" s="33"/>
      <c r="F472" s="32"/>
      <c r="G472" s="17"/>
      <c r="H472" s="24" t="str">
        <f aca="false">IF($B472="","",IFERROR(INDEX(Deductees!$B$5:$B$304,MATCH($B472,Deductees!$A$5:$A$304,0))&amp;"",""))</f>
        <v/>
      </c>
      <c r="I472" s="24" t="str">
        <f aca="false">IF($B472="","",IFERROR(INDEX(Deductees!$C$5:$C$304,MATCH($B472,Deductees!$A$5:$A$304,0)),"Not in master"))</f>
        <v/>
      </c>
      <c r="J472" s="24" t="str">
        <f aca="false">IF($B472="","",IFERROR(INDEX(Deductees!$D$5:$D$304,MATCH($B472,Deductees!$A$5:$A$304,0)),"-"))</f>
        <v/>
      </c>
      <c r="K472" s="24" t="str">
        <f aca="false">IF($C472="","",IFERROR(INDEX('Section Master'!$C$5:$C$29,MATCH($C472,'Section Master'!$A$5:$A$29,0))&amp;" / "&amp;INDEX('Section Master'!$D$5:$D$29,MATCH($C472,'Section Master'!$A$5:$A$29,0)),"Code not found"))</f>
        <v/>
      </c>
      <c r="L472" s="25" t="str">
        <f aca="false">IF(OR($B472="",$C472="",$E472=""),"",IFERROR(IF(I472&lt;&gt;"Valid",MAX(INDEX('Section Master'!$F$5:$F$29,MATCH($C472,'Section Master'!$A$5:$A$29,0)),INDEX('Section Master'!$G$5:$G$29,MATCH($C472,'Section Master'!$A$5:$A$29,0))),IF(J472="Individual/HUF",INDEX('Section Master'!$E$5:$E$29,MATCH($C472,'Section Master'!$A$5:$A$29,0)),INDEX('Section Master'!$F$5:$F$29,MATCH($C472,'Section Master'!$A$5:$A$29,0)))),0))</f>
        <v/>
      </c>
      <c r="M472" s="26" t="str">
        <f aca="false">IF(A472="","",IF(MONTH(A472)&gt;=4,YEAR(A472),YEAR(A472)-1))</f>
        <v/>
      </c>
      <c r="N472" s="21" t="str">
        <f aca="false">IF(A472="","","Q"&amp;CHOOSE(MONTH(A472),4,4,4,1,1,1,2,2,2,3,3,3))</f>
        <v/>
      </c>
      <c r="O472" s="27" t="str">
        <f aca="false">IF(OR($B472="",$C472="",$E472=""),"",SUMIFS($E$6:E472,$B$6:B472,B472,$C$6:C472,C472,$M$6:M472,M472))</f>
        <v/>
      </c>
      <c r="P472" s="27" t="str">
        <f aca="false">IF(OR($B472="",$C472="",$E472=""),"",SUMIFS($Q$6:Q471,$B$6:B471,B472,$C$6:C471,C472,$M$6:M471,M472))</f>
        <v/>
      </c>
      <c r="Q472" s="27" t="str">
        <f aca="false">IF(OR($B472="",$C472="",$E472=""),"",IFERROR(CHOOSE(MATCH(INDEX('Section Master'!$H$5:$H$29,MATCH($C472,'Section Master'!$A$5:$A$29,0)),{"Single+Aggregate","Aggregate","Per payment","Excess over","None"},0),IF(O472&gt;INDEX('Section Master'!$J$5:$J$29,MATCH($C472,'Section Master'!$A$5:$A$29,0)),O472-P472,IF(E472&gt;INDEX('Section Master'!$I$5:$I$29,MATCH($C472,'Section Master'!$A$5:$A$29,0)),E472,0)),IF(O472&gt;INDEX('Section Master'!$J$5:$J$29,MATCH($C472,'Section Master'!$A$5:$A$29,0)),O472-P472,0),IF(E472&gt;INDEX('Section Master'!$I$5:$I$29,MATCH($C472,'Section Master'!$A$5:$A$29,0)),E472,0),MAX(0,O472-INDEX('Section Master'!$J$5:$J$29,MATCH($C472,'Section Master'!$A$5:$A$29,0)))-P472,E472),0))</f>
        <v/>
      </c>
      <c r="R472" s="28" t="str">
        <f aca="false">IF(Q472="","",ROUND(Q472*L472,0))</f>
        <v/>
      </c>
      <c r="T472" s="29" t="str">
        <f aca="false">IF(A472="","",IF(MONTH(A472)=3,DATE(YEAR(A472),4,30),DATE(YEAR(A472),MONTH(A472)+1,7)))</f>
        <v/>
      </c>
      <c r="U472" s="26" t="str">
        <f aca="false">IF(OR(R472="",F472=""),"",IF(R472=0,0,IF(F472&gt;T472,(YEAR(F472)-YEAR(A472))*12+MONTH(F472)-MONTH(A472)+1,0)))</f>
        <v/>
      </c>
      <c r="V472" s="30" t="str">
        <f aca="false">IF(U472="","",ROUND(R472*Summary!$C$7*U472,0))</f>
        <v/>
      </c>
      <c r="W472" s="21" t="str">
        <f aca="false">IF(OR($B472="",$C472="",$E472=""),"",IF(R472=0,"No TDS yet",IF(F472="",IF(Summary!$C$6&gt;T472,"Overdue","Pending"),IF(F472&gt;T472,"Deposited late","Deposited"))))</f>
        <v/>
      </c>
      <c r="X472" s="31" t="str">
        <f aca="false">IF(B472="","",IF(OR(ISNA(MATCH($B472,Deductees!$A$5:$A$304,0)),ISNA(MATCH($C472,'Section Master'!$A$5:$A$29,0)),E472=""),1,0))</f>
        <v/>
      </c>
    </row>
    <row r="473" customFormat="false" ht="15" hidden="false" customHeight="true" outlineLevel="0" collapsed="false">
      <c r="A473" s="32"/>
      <c r="B473" s="17"/>
      <c r="C473" s="17"/>
      <c r="D473" s="17"/>
      <c r="E473" s="33"/>
      <c r="F473" s="32"/>
      <c r="G473" s="17"/>
      <c r="H473" s="24" t="str">
        <f aca="false">IF($B473="","",IFERROR(INDEX(Deductees!$B$5:$B$304,MATCH($B473,Deductees!$A$5:$A$304,0))&amp;"",""))</f>
        <v/>
      </c>
      <c r="I473" s="24" t="str">
        <f aca="false">IF($B473="","",IFERROR(INDEX(Deductees!$C$5:$C$304,MATCH($B473,Deductees!$A$5:$A$304,0)),"Not in master"))</f>
        <v/>
      </c>
      <c r="J473" s="24" t="str">
        <f aca="false">IF($B473="","",IFERROR(INDEX(Deductees!$D$5:$D$304,MATCH($B473,Deductees!$A$5:$A$304,0)),"-"))</f>
        <v/>
      </c>
      <c r="K473" s="24" t="str">
        <f aca="false">IF($C473="","",IFERROR(INDEX('Section Master'!$C$5:$C$29,MATCH($C473,'Section Master'!$A$5:$A$29,0))&amp;" / "&amp;INDEX('Section Master'!$D$5:$D$29,MATCH($C473,'Section Master'!$A$5:$A$29,0)),"Code not found"))</f>
        <v/>
      </c>
      <c r="L473" s="25" t="str">
        <f aca="false">IF(OR($B473="",$C473="",$E473=""),"",IFERROR(IF(I473&lt;&gt;"Valid",MAX(INDEX('Section Master'!$F$5:$F$29,MATCH($C473,'Section Master'!$A$5:$A$29,0)),INDEX('Section Master'!$G$5:$G$29,MATCH($C473,'Section Master'!$A$5:$A$29,0))),IF(J473="Individual/HUF",INDEX('Section Master'!$E$5:$E$29,MATCH($C473,'Section Master'!$A$5:$A$29,0)),INDEX('Section Master'!$F$5:$F$29,MATCH($C473,'Section Master'!$A$5:$A$29,0)))),0))</f>
        <v/>
      </c>
      <c r="M473" s="26" t="str">
        <f aca="false">IF(A473="","",IF(MONTH(A473)&gt;=4,YEAR(A473),YEAR(A473)-1))</f>
        <v/>
      </c>
      <c r="N473" s="21" t="str">
        <f aca="false">IF(A473="","","Q"&amp;CHOOSE(MONTH(A473),4,4,4,1,1,1,2,2,2,3,3,3))</f>
        <v/>
      </c>
      <c r="O473" s="27" t="str">
        <f aca="false">IF(OR($B473="",$C473="",$E473=""),"",SUMIFS($E$6:E473,$B$6:B473,B473,$C$6:C473,C473,$M$6:M473,M473))</f>
        <v/>
      </c>
      <c r="P473" s="27" t="str">
        <f aca="false">IF(OR($B473="",$C473="",$E473=""),"",SUMIFS($Q$6:Q472,$B$6:B472,B473,$C$6:C472,C473,$M$6:M472,M473))</f>
        <v/>
      </c>
      <c r="Q473" s="27" t="str">
        <f aca="false">IF(OR($B473="",$C473="",$E473=""),"",IFERROR(CHOOSE(MATCH(INDEX('Section Master'!$H$5:$H$29,MATCH($C473,'Section Master'!$A$5:$A$29,0)),{"Single+Aggregate","Aggregate","Per payment","Excess over","None"},0),IF(O473&gt;INDEX('Section Master'!$J$5:$J$29,MATCH($C473,'Section Master'!$A$5:$A$29,0)),O473-P473,IF(E473&gt;INDEX('Section Master'!$I$5:$I$29,MATCH($C473,'Section Master'!$A$5:$A$29,0)),E473,0)),IF(O473&gt;INDEX('Section Master'!$J$5:$J$29,MATCH($C473,'Section Master'!$A$5:$A$29,0)),O473-P473,0),IF(E473&gt;INDEX('Section Master'!$I$5:$I$29,MATCH($C473,'Section Master'!$A$5:$A$29,0)),E473,0),MAX(0,O473-INDEX('Section Master'!$J$5:$J$29,MATCH($C473,'Section Master'!$A$5:$A$29,0)))-P473,E473),0))</f>
        <v/>
      </c>
      <c r="R473" s="28" t="str">
        <f aca="false">IF(Q473="","",ROUND(Q473*L473,0))</f>
        <v/>
      </c>
      <c r="T473" s="29" t="str">
        <f aca="false">IF(A473="","",IF(MONTH(A473)=3,DATE(YEAR(A473),4,30),DATE(YEAR(A473),MONTH(A473)+1,7)))</f>
        <v/>
      </c>
      <c r="U473" s="26" t="str">
        <f aca="false">IF(OR(R473="",F473=""),"",IF(R473=0,0,IF(F473&gt;T473,(YEAR(F473)-YEAR(A473))*12+MONTH(F473)-MONTH(A473)+1,0)))</f>
        <v/>
      </c>
      <c r="V473" s="30" t="str">
        <f aca="false">IF(U473="","",ROUND(R473*Summary!$C$7*U473,0))</f>
        <v/>
      </c>
      <c r="W473" s="21" t="str">
        <f aca="false">IF(OR($B473="",$C473="",$E473=""),"",IF(R473=0,"No TDS yet",IF(F473="",IF(Summary!$C$6&gt;T473,"Overdue","Pending"),IF(F473&gt;T473,"Deposited late","Deposited"))))</f>
        <v/>
      </c>
      <c r="X473" s="31" t="str">
        <f aca="false">IF(B473="","",IF(OR(ISNA(MATCH($B473,Deductees!$A$5:$A$304,0)),ISNA(MATCH($C473,'Section Master'!$A$5:$A$29,0)),E473=""),1,0))</f>
        <v/>
      </c>
    </row>
    <row r="474" customFormat="false" ht="15" hidden="false" customHeight="true" outlineLevel="0" collapsed="false">
      <c r="A474" s="32"/>
      <c r="B474" s="17"/>
      <c r="C474" s="17"/>
      <c r="D474" s="17"/>
      <c r="E474" s="33"/>
      <c r="F474" s="32"/>
      <c r="G474" s="17"/>
      <c r="H474" s="24" t="str">
        <f aca="false">IF($B474="","",IFERROR(INDEX(Deductees!$B$5:$B$304,MATCH($B474,Deductees!$A$5:$A$304,0))&amp;"",""))</f>
        <v/>
      </c>
      <c r="I474" s="24" t="str">
        <f aca="false">IF($B474="","",IFERROR(INDEX(Deductees!$C$5:$C$304,MATCH($B474,Deductees!$A$5:$A$304,0)),"Not in master"))</f>
        <v/>
      </c>
      <c r="J474" s="24" t="str">
        <f aca="false">IF($B474="","",IFERROR(INDEX(Deductees!$D$5:$D$304,MATCH($B474,Deductees!$A$5:$A$304,0)),"-"))</f>
        <v/>
      </c>
      <c r="K474" s="24" t="str">
        <f aca="false">IF($C474="","",IFERROR(INDEX('Section Master'!$C$5:$C$29,MATCH($C474,'Section Master'!$A$5:$A$29,0))&amp;" / "&amp;INDEX('Section Master'!$D$5:$D$29,MATCH($C474,'Section Master'!$A$5:$A$29,0)),"Code not found"))</f>
        <v/>
      </c>
      <c r="L474" s="25" t="str">
        <f aca="false">IF(OR($B474="",$C474="",$E474=""),"",IFERROR(IF(I474&lt;&gt;"Valid",MAX(INDEX('Section Master'!$F$5:$F$29,MATCH($C474,'Section Master'!$A$5:$A$29,0)),INDEX('Section Master'!$G$5:$G$29,MATCH($C474,'Section Master'!$A$5:$A$29,0))),IF(J474="Individual/HUF",INDEX('Section Master'!$E$5:$E$29,MATCH($C474,'Section Master'!$A$5:$A$29,0)),INDEX('Section Master'!$F$5:$F$29,MATCH($C474,'Section Master'!$A$5:$A$29,0)))),0))</f>
        <v/>
      </c>
      <c r="M474" s="26" t="str">
        <f aca="false">IF(A474="","",IF(MONTH(A474)&gt;=4,YEAR(A474),YEAR(A474)-1))</f>
        <v/>
      </c>
      <c r="N474" s="21" t="str">
        <f aca="false">IF(A474="","","Q"&amp;CHOOSE(MONTH(A474),4,4,4,1,1,1,2,2,2,3,3,3))</f>
        <v/>
      </c>
      <c r="O474" s="27" t="str">
        <f aca="false">IF(OR($B474="",$C474="",$E474=""),"",SUMIFS($E$6:E474,$B$6:B474,B474,$C$6:C474,C474,$M$6:M474,M474))</f>
        <v/>
      </c>
      <c r="P474" s="27" t="str">
        <f aca="false">IF(OR($B474="",$C474="",$E474=""),"",SUMIFS($Q$6:Q473,$B$6:B473,B474,$C$6:C473,C474,$M$6:M473,M474))</f>
        <v/>
      </c>
      <c r="Q474" s="27" t="str">
        <f aca="false">IF(OR($B474="",$C474="",$E474=""),"",IFERROR(CHOOSE(MATCH(INDEX('Section Master'!$H$5:$H$29,MATCH($C474,'Section Master'!$A$5:$A$29,0)),{"Single+Aggregate","Aggregate","Per payment","Excess over","None"},0),IF(O474&gt;INDEX('Section Master'!$J$5:$J$29,MATCH($C474,'Section Master'!$A$5:$A$29,0)),O474-P474,IF(E474&gt;INDEX('Section Master'!$I$5:$I$29,MATCH($C474,'Section Master'!$A$5:$A$29,0)),E474,0)),IF(O474&gt;INDEX('Section Master'!$J$5:$J$29,MATCH($C474,'Section Master'!$A$5:$A$29,0)),O474-P474,0),IF(E474&gt;INDEX('Section Master'!$I$5:$I$29,MATCH($C474,'Section Master'!$A$5:$A$29,0)),E474,0),MAX(0,O474-INDEX('Section Master'!$J$5:$J$29,MATCH($C474,'Section Master'!$A$5:$A$29,0)))-P474,E474),0))</f>
        <v/>
      </c>
      <c r="R474" s="28" t="str">
        <f aca="false">IF(Q474="","",ROUND(Q474*L474,0))</f>
        <v/>
      </c>
      <c r="T474" s="29" t="str">
        <f aca="false">IF(A474="","",IF(MONTH(A474)=3,DATE(YEAR(A474),4,30),DATE(YEAR(A474),MONTH(A474)+1,7)))</f>
        <v/>
      </c>
      <c r="U474" s="26" t="str">
        <f aca="false">IF(OR(R474="",F474=""),"",IF(R474=0,0,IF(F474&gt;T474,(YEAR(F474)-YEAR(A474))*12+MONTH(F474)-MONTH(A474)+1,0)))</f>
        <v/>
      </c>
      <c r="V474" s="30" t="str">
        <f aca="false">IF(U474="","",ROUND(R474*Summary!$C$7*U474,0))</f>
        <v/>
      </c>
      <c r="W474" s="21" t="str">
        <f aca="false">IF(OR($B474="",$C474="",$E474=""),"",IF(R474=0,"No TDS yet",IF(F474="",IF(Summary!$C$6&gt;T474,"Overdue","Pending"),IF(F474&gt;T474,"Deposited late","Deposited"))))</f>
        <v/>
      </c>
      <c r="X474" s="31" t="str">
        <f aca="false">IF(B474="","",IF(OR(ISNA(MATCH($B474,Deductees!$A$5:$A$304,0)),ISNA(MATCH($C474,'Section Master'!$A$5:$A$29,0)),E474=""),1,0))</f>
        <v/>
      </c>
    </row>
    <row r="475" customFormat="false" ht="15" hidden="false" customHeight="true" outlineLevel="0" collapsed="false">
      <c r="A475" s="32"/>
      <c r="B475" s="17"/>
      <c r="C475" s="17"/>
      <c r="D475" s="17"/>
      <c r="E475" s="33"/>
      <c r="F475" s="32"/>
      <c r="G475" s="17"/>
      <c r="H475" s="24" t="str">
        <f aca="false">IF($B475="","",IFERROR(INDEX(Deductees!$B$5:$B$304,MATCH($B475,Deductees!$A$5:$A$304,0))&amp;"",""))</f>
        <v/>
      </c>
      <c r="I475" s="24" t="str">
        <f aca="false">IF($B475="","",IFERROR(INDEX(Deductees!$C$5:$C$304,MATCH($B475,Deductees!$A$5:$A$304,0)),"Not in master"))</f>
        <v/>
      </c>
      <c r="J475" s="24" t="str">
        <f aca="false">IF($B475="","",IFERROR(INDEX(Deductees!$D$5:$D$304,MATCH($B475,Deductees!$A$5:$A$304,0)),"-"))</f>
        <v/>
      </c>
      <c r="K475" s="24" t="str">
        <f aca="false">IF($C475="","",IFERROR(INDEX('Section Master'!$C$5:$C$29,MATCH($C475,'Section Master'!$A$5:$A$29,0))&amp;" / "&amp;INDEX('Section Master'!$D$5:$D$29,MATCH($C475,'Section Master'!$A$5:$A$29,0)),"Code not found"))</f>
        <v/>
      </c>
      <c r="L475" s="25" t="str">
        <f aca="false">IF(OR($B475="",$C475="",$E475=""),"",IFERROR(IF(I475&lt;&gt;"Valid",MAX(INDEX('Section Master'!$F$5:$F$29,MATCH($C475,'Section Master'!$A$5:$A$29,0)),INDEX('Section Master'!$G$5:$G$29,MATCH($C475,'Section Master'!$A$5:$A$29,0))),IF(J475="Individual/HUF",INDEX('Section Master'!$E$5:$E$29,MATCH($C475,'Section Master'!$A$5:$A$29,0)),INDEX('Section Master'!$F$5:$F$29,MATCH($C475,'Section Master'!$A$5:$A$29,0)))),0))</f>
        <v/>
      </c>
      <c r="M475" s="26" t="str">
        <f aca="false">IF(A475="","",IF(MONTH(A475)&gt;=4,YEAR(A475),YEAR(A475)-1))</f>
        <v/>
      </c>
      <c r="N475" s="21" t="str">
        <f aca="false">IF(A475="","","Q"&amp;CHOOSE(MONTH(A475),4,4,4,1,1,1,2,2,2,3,3,3))</f>
        <v/>
      </c>
      <c r="O475" s="27" t="str">
        <f aca="false">IF(OR($B475="",$C475="",$E475=""),"",SUMIFS($E$6:E475,$B$6:B475,B475,$C$6:C475,C475,$M$6:M475,M475))</f>
        <v/>
      </c>
      <c r="P475" s="27" t="str">
        <f aca="false">IF(OR($B475="",$C475="",$E475=""),"",SUMIFS($Q$6:Q474,$B$6:B474,B475,$C$6:C474,C475,$M$6:M474,M475))</f>
        <v/>
      </c>
      <c r="Q475" s="27" t="str">
        <f aca="false">IF(OR($B475="",$C475="",$E475=""),"",IFERROR(CHOOSE(MATCH(INDEX('Section Master'!$H$5:$H$29,MATCH($C475,'Section Master'!$A$5:$A$29,0)),{"Single+Aggregate","Aggregate","Per payment","Excess over","None"},0),IF(O475&gt;INDEX('Section Master'!$J$5:$J$29,MATCH($C475,'Section Master'!$A$5:$A$29,0)),O475-P475,IF(E475&gt;INDEX('Section Master'!$I$5:$I$29,MATCH($C475,'Section Master'!$A$5:$A$29,0)),E475,0)),IF(O475&gt;INDEX('Section Master'!$J$5:$J$29,MATCH($C475,'Section Master'!$A$5:$A$29,0)),O475-P475,0),IF(E475&gt;INDEX('Section Master'!$I$5:$I$29,MATCH($C475,'Section Master'!$A$5:$A$29,0)),E475,0),MAX(0,O475-INDEX('Section Master'!$J$5:$J$29,MATCH($C475,'Section Master'!$A$5:$A$29,0)))-P475,E475),0))</f>
        <v/>
      </c>
      <c r="R475" s="28" t="str">
        <f aca="false">IF(Q475="","",ROUND(Q475*L475,0))</f>
        <v/>
      </c>
      <c r="T475" s="29" t="str">
        <f aca="false">IF(A475="","",IF(MONTH(A475)=3,DATE(YEAR(A475),4,30),DATE(YEAR(A475),MONTH(A475)+1,7)))</f>
        <v/>
      </c>
      <c r="U475" s="26" t="str">
        <f aca="false">IF(OR(R475="",F475=""),"",IF(R475=0,0,IF(F475&gt;T475,(YEAR(F475)-YEAR(A475))*12+MONTH(F475)-MONTH(A475)+1,0)))</f>
        <v/>
      </c>
      <c r="V475" s="30" t="str">
        <f aca="false">IF(U475="","",ROUND(R475*Summary!$C$7*U475,0))</f>
        <v/>
      </c>
      <c r="W475" s="21" t="str">
        <f aca="false">IF(OR($B475="",$C475="",$E475=""),"",IF(R475=0,"No TDS yet",IF(F475="",IF(Summary!$C$6&gt;T475,"Overdue","Pending"),IF(F475&gt;T475,"Deposited late","Deposited"))))</f>
        <v/>
      </c>
      <c r="X475" s="31" t="str">
        <f aca="false">IF(B475="","",IF(OR(ISNA(MATCH($B475,Deductees!$A$5:$A$304,0)),ISNA(MATCH($C475,'Section Master'!$A$5:$A$29,0)),E475=""),1,0))</f>
        <v/>
      </c>
    </row>
    <row r="476" customFormat="false" ht="15" hidden="false" customHeight="true" outlineLevel="0" collapsed="false">
      <c r="A476" s="32"/>
      <c r="B476" s="17"/>
      <c r="C476" s="17"/>
      <c r="D476" s="17"/>
      <c r="E476" s="33"/>
      <c r="F476" s="32"/>
      <c r="G476" s="17"/>
      <c r="H476" s="24" t="str">
        <f aca="false">IF($B476="","",IFERROR(INDEX(Deductees!$B$5:$B$304,MATCH($B476,Deductees!$A$5:$A$304,0))&amp;"",""))</f>
        <v/>
      </c>
      <c r="I476" s="24" t="str">
        <f aca="false">IF($B476="","",IFERROR(INDEX(Deductees!$C$5:$C$304,MATCH($B476,Deductees!$A$5:$A$304,0)),"Not in master"))</f>
        <v/>
      </c>
      <c r="J476" s="24" t="str">
        <f aca="false">IF($B476="","",IFERROR(INDEX(Deductees!$D$5:$D$304,MATCH($B476,Deductees!$A$5:$A$304,0)),"-"))</f>
        <v/>
      </c>
      <c r="K476" s="24" t="str">
        <f aca="false">IF($C476="","",IFERROR(INDEX('Section Master'!$C$5:$C$29,MATCH($C476,'Section Master'!$A$5:$A$29,0))&amp;" / "&amp;INDEX('Section Master'!$D$5:$D$29,MATCH($C476,'Section Master'!$A$5:$A$29,0)),"Code not found"))</f>
        <v/>
      </c>
      <c r="L476" s="25" t="str">
        <f aca="false">IF(OR($B476="",$C476="",$E476=""),"",IFERROR(IF(I476&lt;&gt;"Valid",MAX(INDEX('Section Master'!$F$5:$F$29,MATCH($C476,'Section Master'!$A$5:$A$29,0)),INDEX('Section Master'!$G$5:$G$29,MATCH($C476,'Section Master'!$A$5:$A$29,0))),IF(J476="Individual/HUF",INDEX('Section Master'!$E$5:$E$29,MATCH($C476,'Section Master'!$A$5:$A$29,0)),INDEX('Section Master'!$F$5:$F$29,MATCH($C476,'Section Master'!$A$5:$A$29,0)))),0))</f>
        <v/>
      </c>
      <c r="M476" s="26" t="str">
        <f aca="false">IF(A476="","",IF(MONTH(A476)&gt;=4,YEAR(A476),YEAR(A476)-1))</f>
        <v/>
      </c>
      <c r="N476" s="21" t="str">
        <f aca="false">IF(A476="","","Q"&amp;CHOOSE(MONTH(A476),4,4,4,1,1,1,2,2,2,3,3,3))</f>
        <v/>
      </c>
      <c r="O476" s="27" t="str">
        <f aca="false">IF(OR($B476="",$C476="",$E476=""),"",SUMIFS($E$6:E476,$B$6:B476,B476,$C$6:C476,C476,$M$6:M476,M476))</f>
        <v/>
      </c>
      <c r="P476" s="27" t="str">
        <f aca="false">IF(OR($B476="",$C476="",$E476=""),"",SUMIFS($Q$6:Q475,$B$6:B475,B476,$C$6:C475,C476,$M$6:M475,M476))</f>
        <v/>
      </c>
      <c r="Q476" s="27" t="str">
        <f aca="false">IF(OR($B476="",$C476="",$E476=""),"",IFERROR(CHOOSE(MATCH(INDEX('Section Master'!$H$5:$H$29,MATCH($C476,'Section Master'!$A$5:$A$29,0)),{"Single+Aggregate","Aggregate","Per payment","Excess over","None"},0),IF(O476&gt;INDEX('Section Master'!$J$5:$J$29,MATCH($C476,'Section Master'!$A$5:$A$29,0)),O476-P476,IF(E476&gt;INDEX('Section Master'!$I$5:$I$29,MATCH($C476,'Section Master'!$A$5:$A$29,0)),E476,0)),IF(O476&gt;INDEX('Section Master'!$J$5:$J$29,MATCH($C476,'Section Master'!$A$5:$A$29,0)),O476-P476,0),IF(E476&gt;INDEX('Section Master'!$I$5:$I$29,MATCH($C476,'Section Master'!$A$5:$A$29,0)),E476,0),MAX(0,O476-INDEX('Section Master'!$J$5:$J$29,MATCH($C476,'Section Master'!$A$5:$A$29,0)))-P476,E476),0))</f>
        <v/>
      </c>
      <c r="R476" s="28" t="str">
        <f aca="false">IF(Q476="","",ROUND(Q476*L476,0))</f>
        <v/>
      </c>
      <c r="T476" s="29" t="str">
        <f aca="false">IF(A476="","",IF(MONTH(A476)=3,DATE(YEAR(A476),4,30),DATE(YEAR(A476),MONTH(A476)+1,7)))</f>
        <v/>
      </c>
      <c r="U476" s="26" t="str">
        <f aca="false">IF(OR(R476="",F476=""),"",IF(R476=0,0,IF(F476&gt;T476,(YEAR(F476)-YEAR(A476))*12+MONTH(F476)-MONTH(A476)+1,0)))</f>
        <v/>
      </c>
      <c r="V476" s="30" t="str">
        <f aca="false">IF(U476="","",ROUND(R476*Summary!$C$7*U476,0))</f>
        <v/>
      </c>
      <c r="W476" s="21" t="str">
        <f aca="false">IF(OR($B476="",$C476="",$E476=""),"",IF(R476=0,"No TDS yet",IF(F476="",IF(Summary!$C$6&gt;T476,"Overdue","Pending"),IF(F476&gt;T476,"Deposited late","Deposited"))))</f>
        <v/>
      </c>
      <c r="X476" s="31" t="str">
        <f aca="false">IF(B476="","",IF(OR(ISNA(MATCH($B476,Deductees!$A$5:$A$304,0)),ISNA(MATCH($C476,'Section Master'!$A$5:$A$29,0)),E476=""),1,0))</f>
        <v/>
      </c>
    </row>
    <row r="477" customFormat="false" ht="15" hidden="false" customHeight="true" outlineLevel="0" collapsed="false">
      <c r="A477" s="32"/>
      <c r="B477" s="17"/>
      <c r="C477" s="17"/>
      <c r="D477" s="17"/>
      <c r="E477" s="33"/>
      <c r="F477" s="32"/>
      <c r="G477" s="17"/>
      <c r="H477" s="24" t="str">
        <f aca="false">IF($B477="","",IFERROR(INDEX(Deductees!$B$5:$B$304,MATCH($B477,Deductees!$A$5:$A$304,0))&amp;"",""))</f>
        <v/>
      </c>
      <c r="I477" s="24" t="str">
        <f aca="false">IF($B477="","",IFERROR(INDEX(Deductees!$C$5:$C$304,MATCH($B477,Deductees!$A$5:$A$304,0)),"Not in master"))</f>
        <v/>
      </c>
      <c r="J477" s="24" t="str">
        <f aca="false">IF($B477="","",IFERROR(INDEX(Deductees!$D$5:$D$304,MATCH($B477,Deductees!$A$5:$A$304,0)),"-"))</f>
        <v/>
      </c>
      <c r="K477" s="24" t="str">
        <f aca="false">IF($C477="","",IFERROR(INDEX('Section Master'!$C$5:$C$29,MATCH($C477,'Section Master'!$A$5:$A$29,0))&amp;" / "&amp;INDEX('Section Master'!$D$5:$D$29,MATCH($C477,'Section Master'!$A$5:$A$29,0)),"Code not found"))</f>
        <v/>
      </c>
      <c r="L477" s="25" t="str">
        <f aca="false">IF(OR($B477="",$C477="",$E477=""),"",IFERROR(IF(I477&lt;&gt;"Valid",MAX(INDEX('Section Master'!$F$5:$F$29,MATCH($C477,'Section Master'!$A$5:$A$29,0)),INDEX('Section Master'!$G$5:$G$29,MATCH($C477,'Section Master'!$A$5:$A$29,0))),IF(J477="Individual/HUF",INDEX('Section Master'!$E$5:$E$29,MATCH($C477,'Section Master'!$A$5:$A$29,0)),INDEX('Section Master'!$F$5:$F$29,MATCH($C477,'Section Master'!$A$5:$A$29,0)))),0))</f>
        <v/>
      </c>
      <c r="M477" s="26" t="str">
        <f aca="false">IF(A477="","",IF(MONTH(A477)&gt;=4,YEAR(A477),YEAR(A477)-1))</f>
        <v/>
      </c>
      <c r="N477" s="21" t="str">
        <f aca="false">IF(A477="","","Q"&amp;CHOOSE(MONTH(A477),4,4,4,1,1,1,2,2,2,3,3,3))</f>
        <v/>
      </c>
      <c r="O477" s="27" t="str">
        <f aca="false">IF(OR($B477="",$C477="",$E477=""),"",SUMIFS($E$6:E477,$B$6:B477,B477,$C$6:C477,C477,$M$6:M477,M477))</f>
        <v/>
      </c>
      <c r="P477" s="27" t="str">
        <f aca="false">IF(OR($B477="",$C477="",$E477=""),"",SUMIFS($Q$6:Q476,$B$6:B476,B477,$C$6:C476,C477,$M$6:M476,M477))</f>
        <v/>
      </c>
      <c r="Q477" s="27" t="str">
        <f aca="false">IF(OR($B477="",$C477="",$E477=""),"",IFERROR(CHOOSE(MATCH(INDEX('Section Master'!$H$5:$H$29,MATCH($C477,'Section Master'!$A$5:$A$29,0)),{"Single+Aggregate","Aggregate","Per payment","Excess over","None"},0),IF(O477&gt;INDEX('Section Master'!$J$5:$J$29,MATCH($C477,'Section Master'!$A$5:$A$29,0)),O477-P477,IF(E477&gt;INDEX('Section Master'!$I$5:$I$29,MATCH($C477,'Section Master'!$A$5:$A$29,0)),E477,0)),IF(O477&gt;INDEX('Section Master'!$J$5:$J$29,MATCH($C477,'Section Master'!$A$5:$A$29,0)),O477-P477,0),IF(E477&gt;INDEX('Section Master'!$I$5:$I$29,MATCH($C477,'Section Master'!$A$5:$A$29,0)),E477,0),MAX(0,O477-INDEX('Section Master'!$J$5:$J$29,MATCH($C477,'Section Master'!$A$5:$A$29,0)))-P477,E477),0))</f>
        <v/>
      </c>
      <c r="R477" s="28" t="str">
        <f aca="false">IF(Q477="","",ROUND(Q477*L477,0))</f>
        <v/>
      </c>
      <c r="T477" s="29" t="str">
        <f aca="false">IF(A477="","",IF(MONTH(A477)=3,DATE(YEAR(A477),4,30),DATE(YEAR(A477),MONTH(A477)+1,7)))</f>
        <v/>
      </c>
      <c r="U477" s="26" t="str">
        <f aca="false">IF(OR(R477="",F477=""),"",IF(R477=0,0,IF(F477&gt;T477,(YEAR(F477)-YEAR(A477))*12+MONTH(F477)-MONTH(A477)+1,0)))</f>
        <v/>
      </c>
      <c r="V477" s="30" t="str">
        <f aca="false">IF(U477="","",ROUND(R477*Summary!$C$7*U477,0))</f>
        <v/>
      </c>
      <c r="W477" s="21" t="str">
        <f aca="false">IF(OR($B477="",$C477="",$E477=""),"",IF(R477=0,"No TDS yet",IF(F477="",IF(Summary!$C$6&gt;T477,"Overdue","Pending"),IF(F477&gt;T477,"Deposited late","Deposited"))))</f>
        <v/>
      </c>
      <c r="X477" s="31" t="str">
        <f aca="false">IF(B477="","",IF(OR(ISNA(MATCH($B477,Deductees!$A$5:$A$304,0)),ISNA(MATCH($C477,'Section Master'!$A$5:$A$29,0)),E477=""),1,0))</f>
        <v/>
      </c>
    </row>
    <row r="478" customFormat="false" ht="15" hidden="false" customHeight="true" outlineLevel="0" collapsed="false">
      <c r="A478" s="32"/>
      <c r="B478" s="17"/>
      <c r="C478" s="17"/>
      <c r="D478" s="17"/>
      <c r="E478" s="33"/>
      <c r="F478" s="32"/>
      <c r="G478" s="17"/>
      <c r="H478" s="24" t="str">
        <f aca="false">IF($B478="","",IFERROR(INDEX(Deductees!$B$5:$B$304,MATCH($B478,Deductees!$A$5:$A$304,0))&amp;"",""))</f>
        <v/>
      </c>
      <c r="I478" s="24" t="str">
        <f aca="false">IF($B478="","",IFERROR(INDEX(Deductees!$C$5:$C$304,MATCH($B478,Deductees!$A$5:$A$304,0)),"Not in master"))</f>
        <v/>
      </c>
      <c r="J478" s="24" t="str">
        <f aca="false">IF($B478="","",IFERROR(INDEX(Deductees!$D$5:$D$304,MATCH($B478,Deductees!$A$5:$A$304,0)),"-"))</f>
        <v/>
      </c>
      <c r="K478" s="24" t="str">
        <f aca="false">IF($C478="","",IFERROR(INDEX('Section Master'!$C$5:$C$29,MATCH($C478,'Section Master'!$A$5:$A$29,0))&amp;" / "&amp;INDEX('Section Master'!$D$5:$D$29,MATCH($C478,'Section Master'!$A$5:$A$29,0)),"Code not found"))</f>
        <v/>
      </c>
      <c r="L478" s="25" t="str">
        <f aca="false">IF(OR($B478="",$C478="",$E478=""),"",IFERROR(IF(I478&lt;&gt;"Valid",MAX(INDEX('Section Master'!$F$5:$F$29,MATCH($C478,'Section Master'!$A$5:$A$29,0)),INDEX('Section Master'!$G$5:$G$29,MATCH($C478,'Section Master'!$A$5:$A$29,0))),IF(J478="Individual/HUF",INDEX('Section Master'!$E$5:$E$29,MATCH($C478,'Section Master'!$A$5:$A$29,0)),INDEX('Section Master'!$F$5:$F$29,MATCH($C478,'Section Master'!$A$5:$A$29,0)))),0))</f>
        <v/>
      </c>
      <c r="M478" s="26" t="str">
        <f aca="false">IF(A478="","",IF(MONTH(A478)&gt;=4,YEAR(A478),YEAR(A478)-1))</f>
        <v/>
      </c>
      <c r="N478" s="21" t="str">
        <f aca="false">IF(A478="","","Q"&amp;CHOOSE(MONTH(A478),4,4,4,1,1,1,2,2,2,3,3,3))</f>
        <v/>
      </c>
      <c r="O478" s="27" t="str">
        <f aca="false">IF(OR($B478="",$C478="",$E478=""),"",SUMIFS($E$6:E478,$B$6:B478,B478,$C$6:C478,C478,$M$6:M478,M478))</f>
        <v/>
      </c>
      <c r="P478" s="27" t="str">
        <f aca="false">IF(OR($B478="",$C478="",$E478=""),"",SUMIFS($Q$6:Q477,$B$6:B477,B478,$C$6:C477,C478,$M$6:M477,M478))</f>
        <v/>
      </c>
      <c r="Q478" s="27" t="str">
        <f aca="false">IF(OR($B478="",$C478="",$E478=""),"",IFERROR(CHOOSE(MATCH(INDEX('Section Master'!$H$5:$H$29,MATCH($C478,'Section Master'!$A$5:$A$29,0)),{"Single+Aggregate","Aggregate","Per payment","Excess over","None"},0),IF(O478&gt;INDEX('Section Master'!$J$5:$J$29,MATCH($C478,'Section Master'!$A$5:$A$29,0)),O478-P478,IF(E478&gt;INDEX('Section Master'!$I$5:$I$29,MATCH($C478,'Section Master'!$A$5:$A$29,0)),E478,0)),IF(O478&gt;INDEX('Section Master'!$J$5:$J$29,MATCH($C478,'Section Master'!$A$5:$A$29,0)),O478-P478,0),IF(E478&gt;INDEX('Section Master'!$I$5:$I$29,MATCH($C478,'Section Master'!$A$5:$A$29,0)),E478,0),MAX(0,O478-INDEX('Section Master'!$J$5:$J$29,MATCH($C478,'Section Master'!$A$5:$A$29,0)))-P478,E478),0))</f>
        <v/>
      </c>
      <c r="R478" s="28" t="str">
        <f aca="false">IF(Q478="","",ROUND(Q478*L478,0))</f>
        <v/>
      </c>
      <c r="T478" s="29" t="str">
        <f aca="false">IF(A478="","",IF(MONTH(A478)=3,DATE(YEAR(A478),4,30),DATE(YEAR(A478),MONTH(A478)+1,7)))</f>
        <v/>
      </c>
      <c r="U478" s="26" t="str">
        <f aca="false">IF(OR(R478="",F478=""),"",IF(R478=0,0,IF(F478&gt;T478,(YEAR(F478)-YEAR(A478))*12+MONTH(F478)-MONTH(A478)+1,0)))</f>
        <v/>
      </c>
      <c r="V478" s="30" t="str">
        <f aca="false">IF(U478="","",ROUND(R478*Summary!$C$7*U478,0))</f>
        <v/>
      </c>
      <c r="W478" s="21" t="str">
        <f aca="false">IF(OR($B478="",$C478="",$E478=""),"",IF(R478=0,"No TDS yet",IF(F478="",IF(Summary!$C$6&gt;T478,"Overdue","Pending"),IF(F478&gt;T478,"Deposited late","Deposited"))))</f>
        <v/>
      </c>
      <c r="X478" s="31" t="str">
        <f aca="false">IF(B478="","",IF(OR(ISNA(MATCH($B478,Deductees!$A$5:$A$304,0)),ISNA(MATCH($C478,'Section Master'!$A$5:$A$29,0)),E478=""),1,0))</f>
        <v/>
      </c>
    </row>
    <row r="479" customFormat="false" ht="15" hidden="false" customHeight="true" outlineLevel="0" collapsed="false">
      <c r="A479" s="32"/>
      <c r="B479" s="17"/>
      <c r="C479" s="17"/>
      <c r="D479" s="17"/>
      <c r="E479" s="33"/>
      <c r="F479" s="32"/>
      <c r="G479" s="17"/>
      <c r="H479" s="24" t="str">
        <f aca="false">IF($B479="","",IFERROR(INDEX(Deductees!$B$5:$B$304,MATCH($B479,Deductees!$A$5:$A$304,0))&amp;"",""))</f>
        <v/>
      </c>
      <c r="I479" s="24" t="str">
        <f aca="false">IF($B479="","",IFERROR(INDEX(Deductees!$C$5:$C$304,MATCH($B479,Deductees!$A$5:$A$304,0)),"Not in master"))</f>
        <v/>
      </c>
      <c r="J479" s="24" t="str">
        <f aca="false">IF($B479="","",IFERROR(INDEX(Deductees!$D$5:$D$304,MATCH($B479,Deductees!$A$5:$A$304,0)),"-"))</f>
        <v/>
      </c>
      <c r="K479" s="24" t="str">
        <f aca="false">IF($C479="","",IFERROR(INDEX('Section Master'!$C$5:$C$29,MATCH($C479,'Section Master'!$A$5:$A$29,0))&amp;" / "&amp;INDEX('Section Master'!$D$5:$D$29,MATCH($C479,'Section Master'!$A$5:$A$29,0)),"Code not found"))</f>
        <v/>
      </c>
      <c r="L479" s="25" t="str">
        <f aca="false">IF(OR($B479="",$C479="",$E479=""),"",IFERROR(IF(I479&lt;&gt;"Valid",MAX(INDEX('Section Master'!$F$5:$F$29,MATCH($C479,'Section Master'!$A$5:$A$29,0)),INDEX('Section Master'!$G$5:$G$29,MATCH($C479,'Section Master'!$A$5:$A$29,0))),IF(J479="Individual/HUF",INDEX('Section Master'!$E$5:$E$29,MATCH($C479,'Section Master'!$A$5:$A$29,0)),INDEX('Section Master'!$F$5:$F$29,MATCH($C479,'Section Master'!$A$5:$A$29,0)))),0))</f>
        <v/>
      </c>
      <c r="M479" s="26" t="str">
        <f aca="false">IF(A479="","",IF(MONTH(A479)&gt;=4,YEAR(A479),YEAR(A479)-1))</f>
        <v/>
      </c>
      <c r="N479" s="21" t="str">
        <f aca="false">IF(A479="","","Q"&amp;CHOOSE(MONTH(A479),4,4,4,1,1,1,2,2,2,3,3,3))</f>
        <v/>
      </c>
      <c r="O479" s="27" t="str">
        <f aca="false">IF(OR($B479="",$C479="",$E479=""),"",SUMIFS($E$6:E479,$B$6:B479,B479,$C$6:C479,C479,$M$6:M479,M479))</f>
        <v/>
      </c>
      <c r="P479" s="27" t="str">
        <f aca="false">IF(OR($B479="",$C479="",$E479=""),"",SUMIFS($Q$6:Q478,$B$6:B478,B479,$C$6:C478,C479,$M$6:M478,M479))</f>
        <v/>
      </c>
      <c r="Q479" s="27" t="str">
        <f aca="false">IF(OR($B479="",$C479="",$E479=""),"",IFERROR(CHOOSE(MATCH(INDEX('Section Master'!$H$5:$H$29,MATCH($C479,'Section Master'!$A$5:$A$29,0)),{"Single+Aggregate","Aggregate","Per payment","Excess over","None"},0),IF(O479&gt;INDEX('Section Master'!$J$5:$J$29,MATCH($C479,'Section Master'!$A$5:$A$29,0)),O479-P479,IF(E479&gt;INDEX('Section Master'!$I$5:$I$29,MATCH($C479,'Section Master'!$A$5:$A$29,0)),E479,0)),IF(O479&gt;INDEX('Section Master'!$J$5:$J$29,MATCH($C479,'Section Master'!$A$5:$A$29,0)),O479-P479,0),IF(E479&gt;INDEX('Section Master'!$I$5:$I$29,MATCH($C479,'Section Master'!$A$5:$A$29,0)),E479,0),MAX(0,O479-INDEX('Section Master'!$J$5:$J$29,MATCH($C479,'Section Master'!$A$5:$A$29,0)))-P479,E479),0))</f>
        <v/>
      </c>
      <c r="R479" s="28" t="str">
        <f aca="false">IF(Q479="","",ROUND(Q479*L479,0))</f>
        <v/>
      </c>
      <c r="T479" s="29" t="str">
        <f aca="false">IF(A479="","",IF(MONTH(A479)=3,DATE(YEAR(A479),4,30),DATE(YEAR(A479),MONTH(A479)+1,7)))</f>
        <v/>
      </c>
      <c r="U479" s="26" t="str">
        <f aca="false">IF(OR(R479="",F479=""),"",IF(R479=0,0,IF(F479&gt;T479,(YEAR(F479)-YEAR(A479))*12+MONTH(F479)-MONTH(A479)+1,0)))</f>
        <v/>
      </c>
      <c r="V479" s="30" t="str">
        <f aca="false">IF(U479="","",ROUND(R479*Summary!$C$7*U479,0))</f>
        <v/>
      </c>
      <c r="W479" s="21" t="str">
        <f aca="false">IF(OR($B479="",$C479="",$E479=""),"",IF(R479=0,"No TDS yet",IF(F479="",IF(Summary!$C$6&gt;T479,"Overdue","Pending"),IF(F479&gt;T479,"Deposited late","Deposited"))))</f>
        <v/>
      </c>
      <c r="X479" s="31" t="str">
        <f aca="false">IF(B479="","",IF(OR(ISNA(MATCH($B479,Deductees!$A$5:$A$304,0)),ISNA(MATCH($C479,'Section Master'!$A$5:$A$29,0)),E479=""),1,0))</f>
        <v/>
      </c>
    </row>
    <row r="480" customFormat="false" ht="15" hidden="false" customHeight="true" outlineLevel="0" collapsed="false">
      <c r="A480" s="32"/>
      <c r="B480" s="17"/>
      <c r="C480" s="17"/>
      <c r="D480" s="17"/>
      <c r="E480" s="33"/>
      <c r="F480" s="32"/>
      <c r="G480" s="17"/>
      <c r="H480" s="24" t="str">
        <f aca="false">IF($B480="","",IFERROR(INDEX(Deductees!$B$5:$B$304,MATCH($B480,Deductees!$A$5:$A$304,0))&amp;"",""))</f>
        <v/>
      </c>
      <c r="I480" s="24" t="str">
        <f aca="false">IF($B480="","",IFERROR(INDEX(Deductees!$C$5:$C$304,MATCH($B480,Deductees!$A$5:$A$304,0)),"Not in master"))</f>
        <v/>
      </c>
      <c r="J480" s="24" t="str">
        <f aca="false">IF($B480="","",IFERROR(INDEX(Deductees!$D$5:$D$304,MATCH($B480,Deductees!$A$5:$A$304,0)),"-"))</f>
        <v/>
      </c>
      <c r="K480" s="24" t="str">
        <f aca="false">IF($C480="","",IFERROR(INDEX('Section Master'!$C$5:$C$29,MATCH($C480,'Section Master'!$A$5:$A$29,0))&amp;" / "&amp;INDEX('Section Master'!$D$5:$D$29,MATCH($C480,'Section Master'!$A$5:$A$29,0)),"Code not found"))</f>
        <v/>
      </c>
      <c r="L480" s="25" t="str">
        <f aca="false">IF(OR($B480="",$C480="",$E480=""),"",IFERROR(IF(I480&lt;&gt;"Valid",MAX(INDEX('Section Master'!$F$5:$F$29,MATCH($C480,'Section Master'!$A$5:$A$29,0)),INDEX('Section Master'!$G$5:$G$29,MATCH($C480,'Section Master'!$A$5:$A$29,0))),IF(J480="Individual/HUF",INDEX('Section Master'!$E$5:$E$29,MATCH($C480,'Section Master'!$A$5:$A$29,0)),INDEX('Section Master'!$F$5:$F$29,MATCH($C480,'Section Master'!$A$5:$A$29,0)))),0))</f>
        <v/>
      </c>
      <c r="M480" s="26" t="str">
        <f aca="false">IF(A480="","",IF(MONTH(A480)&gt;=4,YEAR(A480),YEAR(A480)-1))</f>
        <v/>
      </c>
      <c r="N480" s="21" t="str">
        <f aca="false">IF(A480="","","Q"&amp;CHOOSE(MONTH(A480),4,4,4,1,1,1,2,2,2,3,3,3))</f>
        <v/>
      </c>
      <c r="O480" s="27" t="str">
        <f aca="false">IF(OR($B480="",$C480="",$E480=""),"",SUMIFS($E$6:E480,$B$6:B480,B480,$C$6:C480,C480,$M$6:M480,M480))</f>
        <v/>
      </c>
      <c r="P480" s="27" t="str">
        <f aca="false">IF(OR($B480="",$C480="",$E480=""),"",SUMIFS($Q$6:Q479,$B$6:B479,B480,$C$6:C479,C480,$M$6:M479,M480))</f>
        <v/>
      </c>
      <c r="Q480" s="27" t="str">
        <f aca="false">IF(OR($B480="",$C480="",$E480=""),"",IFERROR(CHOOSE(MATCH(INDEX('Section Master'!$H$5:$H$29,MATCH($C480,'Section Master'!$A$5:$A$29,0)),{"Single+Aggregate","Aggregate","Per payment","Excess over","None"},0),IF(O480&gt;INDEX('Section Master'!$J$5:$J$29,MATCH($C480,'Section Master'!$A$5:$A$29,0)),O480-P480,IF(E480&gt;INDEX('Section Master'!$I$5:$I$29,MATCH($C480,'Section Master'!$A$5:$A$29,0)),E480,0)),IF(O480&gt;INDEX('Section Master'!$J$5:$J$29,MATCH($C480,'Section Master'!$A$5:$A$29,0)),O480-P480,0),IF(E480&gt;INDEX('Section Master'!$I$5:$I$29,MATCH($C480,'Section Master'!$A$5:$A$29,0)),E480,0),MAX(0,O480-INDEX('Section Master'!$J$5:$J$29,MATCH($C480,'Section Master'!$A$5:$A$29,0)))-P480,E480),0))</f>
        <v/>
      </c>
      <c r="R480" s="28" t="str">
        <f aca="false">IF(Q480="","",ROUND(Q480*L480,0))</f>
        <v/>
      </c>
      <c r="T480" s="29" t="str">
        <f aca="false">IF(A480="","",IF(MONTH(A480)=3,DATE(YEAR(A480),4,30),DATE(YEAR(A480),MONTH(A480)+1,7)))</f>
        <v/>
      </c>
      <c r="U480" s="26" t="str">
        <f aca="false">IF(OR(R480="",F480=""),"",IF(R480=0,0,IF(F480&gt;T480,(YEAR(F480)-YEAR(A480))*12+MONTH(F480)-MONTH(A480)+1,0)))</f>
        <v/>
      </c>
      <c r="V480" s="30" t="str">
        <f aca="false">IF(U480="","",ROUND(R480*Summary!$C$7*U480,0))</f>
        <v/>
      </c>
      <c r="W480" s="21" t="str">
        <f aca="false">IF(OR($B480="",$C480="",$E480=""),"",IF(R480=0,"No TDS yet",IF(F480="",IF(Summary!$C$6&gt;T480,"Overdue","Pending"),IF(F480&gt;T480,"Deposited late","Deposited"))))</f>
        <v/>
      </c>
      <c r="X480" s="31" t="str">
        <f aca="false">IF(B480="","",IF(OR(ISNA(MATCH($B480,Deductees!$A$5:$A$304,0)),ISNA(MATCH($C480,'Section Master'!$A$5:$A$29,0)),E480=""),1,0))</f>
        <v/>
      </c>
    </row>
    <row r="481" customFormat="false" ht="15" hidden="false" customHeight="true" outlineLevel="0" collapsed="false">
      <c r="A481" s="32"/>
      <c r="B481" s="17"/>
      <c r="C481" s="17"/>
      <c r="D481" s="17"/>
      <c r="E481" s="33"/>
      <c r="F481" s="32"/>
      <c r="G481" s="17"/>
      <c r="H481" s="24" t="str">
        <f aca="false">IF($B481="","",IFERROR(INDEX(Deductees!$B$5:$B$304,MATCH($B481,Deductees!$A$5:$A$304,0))&amp;"",""))</f>
        <v/>
      </c>
      <c r="I481" s="24" t="str">
        <f aca="false">IF($B481="","",IFERROR(INDEX(Deductees!$C$5:$C$304,MATCH($B481,Deductees!$A$5:$A$304,0)),"Not in master"))</f>
        <v/>
      </c>
      <c r="J481" s="24" t="str">
        <f aca="false">IF($B481="","",IFERROR(INDEX(Deductees!$D$5:$D$304,MATCH($B481,Deductees!$A$5:$A$304,0)),"-"))</f>
        <v/>
      </c>
      <c r="K481" s="24" t="str">
        <f aca="false">IF($C481="","",IFERROR(INDEX('Section Master'!$C$5:$C$29,MATCH($C481,'Section Master'!$A$5:$A$29,0))&amp;" / "&amp;INDEX('Section Master'!$D$5:$D$29,MATCH($C481,'Section Master'!$A$5:$A$29,0)),"Code not found"))</f>
        <v/>
      </c>
      <c r="L481" s="25" t="str">
        <f aca="false">IF(OR($B481="",$C481="",$E481=""),"",IFERROR(IF(I481&lt;&gt;"Valid",MAX(INDEX('Section Master'!$F$5:$F$29,MATCH($C481,'Section Master'!$A$5:$A$29,0)),INDEX('Section Master'!$G$5:$G$29,MATCH($C481,'Section Master'!$A$5:$A$29,0))),IF(J481="Individual/HUF",INDEX('Section Master'!$E$5:$E$29,MATCH($C481,'Section Master'!$A$5:$A$29,0)),INDEX('Section Master'!$F$5:$F$29,MATCH($C481,'Section Master'!$A$5:$A$29,0)))),0))</f>
        <v/>
      </c>
      <c r="M481" s="26" t="str">
        <f aca="false">IF(A481="","",IF(MONTH(A481)&gt;=4,YEAR(A481),YEAR(A481)-1))</f>
        <v/>
      </c>
      <c r="N481" s="21" t="str">
        <f aca="false">IF(A481="","","Q"&amp;CHOOSE(MONTH(A481),4,4,4,1,1,1,2,2,2,3,3,3))</f>
        <v/>
      </c>
      <c r="O481" s="27" t="str">
        <f aca="false">IF(OR($B481="",$C481="",$E481=""),"",SUMIFS($E$6:E481,$B$6:B481,B481,$C$6:C481,C481,$M$6:M481,M481))</f>
        <v/>
      </c>
      <c r="P481" s="27" t="str">
        <f aca="false">IF(OR($B481="",$C481="",$E481=""),"",SUMIFS($Q$6:Q480,$B$6:B480,B481,$C$6:C480,C481,$M$6:M480,M481))</f>
        <v/>
      </c>
      <c r="Q481" s="27" t="str">
        <f aca="false">IF(OR($B481="",$C481="",$E481=""),"",IFERROR(CHOOSE(MATCH(INDEX('Section Master'!$H$5:$H$29,MATCH($C481,'Section Master'!$A$5:$A$29,0)),{"Single+Aggregate","Aggregate","Per payment","Excess over","None"},0),IF(O481&gt;INDEX('Section Master'!$J$5:$J$29,MATCH($C481,'Section Master'!$A$5:$A$29,0)),O481-P481,IF(E481&gt;INDEX('Section Master'!$I$5:$I$29,MATCH($C481,'Section Master'!$A$5:$A$29,0)),E481,0)),IF(O481&gt;INDEX('Section Master'!$J$5:$J$29,MATCH($C481,'Section Master'!$A$5:$A$29,0)),O481-P481,0),IF(E481&gt;INDEX('Section Master'!$I$5:$I$29,MATCH($C481,'Section Master'!$A$5:$A$29,0)),E481,0),MAX(0,O481-INDEX('Section Master'!$J$5:$J$29,MATCH($C481,'Section Master'!$A$5:$A$29,0)))-P481,E481),0))</f>
        <v/>
      </c>
      <c r="R481" s="28" t="str">
        <f aca="false">IF(Q481="","",ROUND(Q481*L481,0))</f>
        <v/>
      </c>
      <c r="T481" s="29" t="str">
        <f aca="false">IF(A481="","",IF(MONTH(A481)=3,DATE(YEAR(A481),4,30),DATE(YEAR(A481),MONTH(A481)+1,7)))</f>
        <v/>
      </c>
      <c r="U481" s="26" t="str">
        <f aca="false">IF(OR(R481="",F481=""),"",IF(R481=0,0,IF(F481&gt;T481,(YEAR(F481)-YEAR(A481))*12+MONTH(F481)-MONTH(A481)+1,0)))</f>
        <v/>
      </c>
      <c r="V481" s="30" t="str">
        <f aca="false">IF(U481="","",ROUND(R481*Summary!$C$7*U481,0))</f>
        <v/>
      </c>
      <c r="W481" s="21" t="str">
        <f aca="false">IF(OR($B481="",$C481="",$E481=""),"",IF(R481=0,"No TDS yet",IF(F481="",IF(Summary!$C$6&gt;T481,"Overdue","Pending"),IF(F481&gt;T481,"Deposited late","Deposited"))))</f>
        <v/>
      </c>
      <c r="X481" s="31" t="str">
        <f aca="false">IF(B481="","",IF(OR(ISNA(MATCH($B481,Deductees!$A$5:$A$304,0)),ISNA(MATCH($C481,'Section Master'!$A$5:$A$29,0)),E481=""),1,0))</f>
        <v/>
      </c>
    </row>
    <row r="482" customFormat="false" ht="15" hidden="false" customHeight="true" outlineLevel="0" collapsed="false">
      <c r="A482" s="32"/>
      <c r="B482" s="17"/>
      <c r="C482" s="17"/>
      <c r="D482" s="17"/>
      <c r="E482" s="33"/>
      <c r="F482" s="32"/>
      <c r="G482" s="17"/>
      <c r="H482" s="24" t="str">
        <f aca="false">IF($B482="","",IFERROR(INDEX(Deductees!$B$5:$B$304,MATCH($B482,Deductees!$A$5:$A$304,0))&amp;"",""))</f>
        <v/>
      </c>
      <c r="I482" s="24" t="str">
        <f aca="false">IF($B482="","",IFERROR(INDEX(Deductees!$C$5:$C$304,MATCH($B482,Deductees!$A$5:$A$304,0)),"Not in master"))</f>
        <v/>
      </c>
      <c r="J482" s="24" t="str">
        <f aca="false">IF($B482="","",IFERROR(INDEX(Deductees!$D$5:$D$304,MATCH($B482,Deductees!$A$5:$A$304,0)),"-"))</f>
        <v/>
      </c>
      <c r="K482" s="24" t="str">
        <f aca="false">IF($C482="","",IFERROR(INDEX('Section Master'!$C$5:$C$29,MATCH($C482,'Section Master'!$A$5:$A$29,0))&amp;" / "&amp;INDEX('Section Master'!$D$5:$D$29,MATCH($C482,'Section Master'!$A$5:$A$29,0)),"Code not found"))</f>
        <v/>
      </c>
      <c r="L482" s="25" t="str">
        <f aca="false">IF(OR($B482="",$C482="",$E482=""),"",IFERROR(IF(I482&lt;&gt;"Valid",MAX(INDEX('Section Master'!$F$5:$F$29,MATCH($C482,'Section Master'!$A$5:$A$29,0)),INDEX('Section Master'!$G$5:$G$29,MATCH($C482,'Section Master'!$A$5:$A$29,0))),IF(J482="Individual/HUF",INDEX('Section Master'!$E$5:$E$29,MATCH($C482,'Section Master'!$A$5:$A$29,0)),INDEX('Section Master'!$F$5:$F$29,MATCH($C482,'Section Master'!$A$5:$A$29,0)))),0))</f>
        <v/>
      </c>
      <c r="M482" s="26" t="str">
        <f aca="false">IF(A482="","",IF(MONTH(A482)&gt;=4,YEAR(A482),YEAR(A482)-1))</f>
        <v/>
      </c>
      <c r="N482" s="21" t="str">
        <f aca="false">IF(A482="","","Q"&amp;CHOOSE(MONTH(A482),4,4,4,1,1,1,2,2,2,3,3,3))</f>
        <v/>
      </c>
      <c r="O482" s="27" t="str">
        <f aca="false">IF(OR($B482="",$C482="",$E482=""),"",SUMIFS($E$6:E482,$B$6:B482,B482,$C$6:C482,C482,$M$6:M482,M482))</f>
        <v/>
      </c>
      <c r="P482" s="27" t="str">
        <f aca="false">IF(OR($B482="",$C482="",$E482=""),"",SUMIFS($Q$6:Q481,$B$6:B481,B482,$C$6:C481,C482,$M$6:M481,M482))</f>
        <v/>
      </c>
      <c r="Q482" s="27" t="str">
        <f aca="false">IF(OR($B482="",$C482="",$E482=""),"",IFERROR(CHOOSE(MATCH(INDEX('Section Master'!$H$5:$H$29,MATCH($C482,'Section Master'!$A$5:$A$29,0)),{"Single+Aggregate","Aggregate","Per payment","Excess over","None"},0),IF(O482&gt;INDEX('Section Master'!$J$5:$J$29,MATCH($C482,'Section Master'!$A$5:$A$29,0)),O482-P482,IF(E482&gt;INDEX('Section Master'!$I$5:$I$29,MATCH($C482,'Section Master'!$A$5:$A$29,0)),E482,0)),IF(O482&gt;INDEX('Section Master'!$J$5:$J$29,MATCH($C482,'Section Master'!$A$5:$A$29,0)),O482-P482,0),IF(E482&gt;INDEX('Section Master'!$I$5:$I$29,MATCH($C482,'Section Master'!$A$5:$A$29,0)),E482,0),MAX(0,O482-INDEX('Section Master'!$J$5:$J$29,MATCH($C482,'Section Master'!$A$5:$A$29,0)))-P482,E482),0))</f>
        <v/>
      </c>
      <c r="R482" s="28" t="str">
        <f aca="false">IF(Q482="","",ROUND(Q482*L482,0))</f>
        <v/>
      </c>
      <c r="T482" s="29" t="str">
        <f aca="false">IF(A482="","",IF(MONTH(A482)=3,DATE(YEAR(A482),4,30),DATE(YEAR(A482),MONTH(A482)+1,7)))</f>
        <v/>
      </c>
      <c r="U482" s="26" t="str">
        <f aca="false">IF(OR(R482="",F482=""),"",IF(R482=0,0,IF(F482&gt;T482,(YEAR(F482)-YEAR(A482))*12+MONTH(F482)-MONTH(A482)+1,0)))</f>
        <v/>
      </c>
      <c r="V482" s="30" t="str">
        <f aca="false">IF(U482="","",ROUND(R482*Summary!$C$7*U482,0))</f>
        <v/>
      </c>
      <c r="W482" s="21" t="str">
        <f aca="false">IF(OR($B482="",$C482="",$E482=""),"",IF(R482=0,"No TDS yet",IF(F482="",IF(Summary!$C$6&gt;T482,"Overdue","Pending"),IF(F482&gt;T482,"Deposited late","Deposited"))))</f>
        <v/>
      </c>
      <c r="X482" s="31" t="str">
        <f aca="false">IF(B482="","",IF(OR(ISNA(MATCH($B482,Deductees!$A$5:$A$304,0)),ISNA(MATCH($C482,'Section Master'!$A$5:$A$29,0)),E482=""),1,0))</f>
        <v/>
      </c>
    </row>
    <row r="483" customFormat="false" ht="15" hidden="false" customHeight="true" outlineLevel="0" collapsed="false">
      <c r="A483" s="32"/>
      <c r="B483" s="17"/>
      <c r="C483" s="17"/>
      <c r="D483" s="17"/>
      <c r="E483" s="33"/>
      <c r="F483" s="32"/>
      <c r="G483" s="17"/>
      <c r="H483" s="24" t="str">
        <f aca="false">IF($B483="","",IFERROR(INDEX(Deductees!$B$5:$B$304,MATCH($B483,Deductees!$A$5:$A$304,0))&amp;"",""))</f>
        <v/>
      </c>
      <c r="I483" s="24" t="str">
        <f aca="false">IF($B483="","",IFERROR(INDEX(Deductees!$C$5:$C$304,MATCH($B483,Deductees!$A$5:$A$304,0)),"Not in master"))</f>
        <v/>
      </c>
      <c r="J483" s="24" t="str">
        <f aca="false">IF($B483="","",IFERROR(INDEX(Deductees!$D$5:$D$304,MATCH($B483,Deductees!$A$5:$A$304,0)),"-"))</f>
        <v/>
      </c>
      <c r="K483" s="24" t="str">
        <f aca="false">IF($C483="","",IFERROR(INDEX('Section Master'!$C$5:$C$29,MATCH($C483,'Section Master'!$A$5:$A$29,0))&amp;" / "&amp;INDEX('Section Master'!$D$5:$D$29,MATCH($C483,'Section Master'!$A$5:$A$29,0)),"Code not found"))</f>
        <v/>
      </c>
      <c r="L483" s="25" t="str">
        <f aca="false">IF(OR($B483="",$C483="",$E483=""),"",IFERROR(IF(I483&lt;&gt;"Valid",MAX(INDEX('Section Master'!$F$5:$F$29,MATCH($C483,'Section Master'!$A$5:$A$29,0)),INDEX('Section Master'!$G$5:$G$29,MATCH($C483,'Section Master'!$A$5:$A$29,0))),IF(J483="Individual/HUF",INDEX('Section Master'!$E$5:$E$29,MATCH($C483,'Section Master'!$A$5:$A$29,0)),INDEX('Section Master'!$F$5:$F$29,MATCH($C483,'Section Master'!$A$5:$A$29,0)))),0))</f>
        <v/>
      </c>
      <c r="M483" s="26" t="str">
        <f aca="false">IF(A483="","",IF(MONTH(A483)&gt;=4,YEAR(A483),YEAR(A483)-1))</f>
        <v/>
      </c>
      <c r="N483" s="21" t="str">
        <f aca="false">IF(A483="","","Q"&amp;CHOOSE(MONTH(A483),4,4,4,1,1,1,2,2,2,3,3,3))</f>
        <v/>
      </c>
      <c r="O483" s="27" t="str">
        <f aca="false">IF(OR($B483="",$C483="",$E483=""),"",SUMIFS($E$6:E483,$B$6:B483,B483,$C$6:C483,C483,$M$6:M483,M483))</f>
        <v/>
      </c>
      <c r="P483" s="27" t="str">
        <f aca="false">IF(OR($B483="",$C483="",$E483=""),"",SUMIFS($Q$6:Q482,$B$6:B482,B483,$C$6:C482,C483,$M$6:M482,M483))</f>
        <v/>
      </c>
      <c r="Q483" s="27" t="str">
        <f aca="false">IF(OR($B483="",$C483="",$E483=""),"",IFERROR(CHOOSE(MATCH(INDEX('Section Master'!$H$5:$H$29,MATCH($C483,'Section Master'!$A$5:$A$29,0)),{"Single+Aggregate","Aggregate","Per payment","Excess over","None"},0),IF(O483&gt;INDEX('Section Master'!$J$5:$J$29,MATCH($C483,'Section Master'!$A$5:$A$29,0)),O483-P483,IF(E483&gt;INDEX('Section Master'!$I$5:$I$29,MATCH($C483,'Section Master'!$A$5:$A$29,0)),E483,0)),IF(O483&gt;INDEX('Section Master'!$J$5:$J$29,MATCH($C483,'Section Master'!$A$5:$A$29,0)),O483-P483,0),IF(E483&gt;INDEX('Section Master'!$I$5:$I$29,MATCH($C483,'Section Master'!$A$5:$A$29,0)),E483,0),MAX(0,O483-INDEX('Section Master'!$J$5:$J$29,MATCH($C483,'Section Master'!$A$5:$A$29,0)))-P483,E483),0))</f>
        <v/>
      </c>
      <c r="R483" s="28" t="str">
        <f aca="false">IF(Q483="","",ROUND(Q483*L483,0))</f>
        <v/>
      </c>
      <c r="T483" s="29" t="str">
        <f aca="false">IF(A483="","",IF(MONTH(A483)=3,DATE(YEAR(A483),4,30),DATE(YEAR(A483),MONTH(A483)+1,7)))</f>
        <v/>
      </c>
      <c r="U483" s="26" t="str">
        <f aca="false">IF(OR(R483="",F483=""),"",IF(R483=0,0,IF(F483&gt;T483,(YEAR(F483)-YEAR(A483))*12+MONTH(F483)-MONTH(A483)+1,0)))</f>
        <v/>
      </c>
      <c r="V483" s="30" t="str">
        <f aca="false">IF(U483="","",ROUND(R483*Summary!$C$7*U483,0))</f>
        <v/>
      </c>
      <c r="W483" s="21" t="str">
        <f aca="false">IF(OR($B483="",$C483="",$E483=""),"",IF(R483=0,"No TDS yet",IF(F483="",IF(Summary!$C$6&gt;T483,"Overdue","Pending"),IF(F483&gt;T483,"Deposited late","Deposited"))))</f>
        <v/>
      </c>
      <c r="X483" s="31" t="str">
        <f aca="false">IF(B483="","",IF(OR(ISNA(MATCH($B483,Deductees!$A$5:$A$304,0)),ISNA(MATCH($C483,'Section Master'!$A$5:$A$29,0)),E483=""),1,0))</f>
        <v/>
      </c>
    </row>
    <row r="484" customFormat="false" ht="15" hidden="false" customHeight="true" outlineLevel="0" collapsed="false">
      <c r="A484" s="32"/>
      <c r="B484" s="17"/>
      <c r="C484" s="17"/>
      <c r="D484" s="17"/>
      <c r="E484" s="33"/>
      <c r="F484" s="32"/>
      <c r="G484" s="17"/>
      <c r="H484" s="24" t="str">
        <f aca="false">IF($B484="","",IFERROR(INDEX(Deductees!$B$5:$B$304,MATCH($B484,Deductees!$A$5:$A$304,0))&amp;"",""))</f>
        <v/>
      </c>
      <c r="I484" s="24" t="str">
        <f aca="false">IF($B484="","",IFERROR(INDEX(Deductees!$C$5:$C$304,MATCH($B484,Deductees!$A$5:$A$304,0)),"Not in master"))</f>
        <v/>
      </c>
      <c r="J484" s="24" t="str">
        <f aca="false">IF($B484="","",IFERROR(INDEX(Deductees!$D$5:$D$304,MATCH($B484,Deductees!$A$5:$A$304,0)),"-"))</f>
        <v/>
      </c>
      <c r="K484" s="24" t="str">
        <f aca="false">IF($C484="","",IFERROR(INDEX('Section Master'!$C$5:$C$29,MATCH($C484,'Section Master'!$A$5:$A$29,0))&amp;" / "&amp;INDEX('Section Master'!$D$5:$D$29,MATCH($C484,'Section Master'!$A$5:$A$29,0)),"Code not found"))</f>
        <v/>
      </c>
      <c r="L484" s="25" t="str">
        <f aca="false">IF(OR($B484="",$C484="",$E484=""),"",IFERROR(IF(I484&lt;&gt;"Valid",MAX(INDEX('Section Master'!$F$5:$F$29,MATCH($C484,'Section Master'!$A$5:$A$29,0)),INDEX('Section Master'!$G$5:$G$29,MATCH($C484,'Section Master'!$A$5:$A$29,0))),IF(J484="Individual/HUF",INDEX('Section Master'!$E$5:$E$29,MATCH($C484,'Section Master'!$A$5:$A$29,0)),INDEX('Section Master'!$F$5:$F$29,MATCH($C484,'Section Master'!$A$5:$A$29,0)))),0))</f>
        <v/>
      </c>
      <c r="M484" s="26" t="str">
        <f aca="false">IF(A484="","",IF(MONTH(A484)&gt;=4,YEAR(A484),YEAR(A484)-1))</f>
        <v/>
      </c>
      <c r="N484" s="21" t="str">
        <f aca="false">IF(A484="","","Q"&amp;CHOOSE(MONTH(A484),4,4,4,1,1,1,2,2,2,3,3,3))</f>
        <v/>
      </c>
      <c r="O484" s="27" t="str">
        <f aca="false">IF(OR($B484="",$C484="",$E484=""),"",SUMIFS($E$6:E484,$B$6:B484,B484,$C$6:C484,C484,$M$6:M484,M484))</f>
        <v/>
      </c>
      <c r="P484" s="27" t="str">
        <f aca="false">IF(OR($B484="",$C484="",$E484=""),"",SUMIFS($Q$6:Q483,$B$6:B483,B484,$C$6:C483,C484,$M$6:M483,M484))</f>
        <v/>
      </c>
      <c r="Q484" s="27" t="str">
        <f aca="false">IF(OR($B484="",$C484="",$E484=""),"",IFERROR(CHOOSE(MATCH(INDEX('Section Master'!$H$5:$H$29,MATCH($C484,'Section Master'!$A$5:$A$29,0)),{"Single+Aggregate","Aggregate","Per payment","Excess over","None"},0),IF(O484&gt;INDEX('Section Master'!$J$5:$J$29,MATCH($C484,'Section Master'!$A$5:$A$29,0)),O484-P484,IF(E484&gt;INDEX('Section Master'!$I$5:$I$29,MATCH($C484,'Section Master'!$A$5:$A$29,0)),E484,0)),IF(O484&gt;INDEX('Section Master'!$J$5:$J$29,MATCH($C484,'Section Master'!$A$5:$A$29,0)),O484-P484,0),IF(E484&gt;INDEX('Section Master'!$I$5:$I$29,MATCH($C484,'Section Master'!$A$5:$A$29,0)),E484,0),MAX(0,O484-INDEX('Section Master'!$J$5:$J$29,MATCH($C484,'Section Master'!$A$5:$A$29,0)))-P484,E484),0))</f>
        <v/>
      </c>
      <c r="R484" s="28" t="str">
        <f aca="false">IF(Q484="","",ROUND(Q484*L484,0))</f>
        <v/>
      </c>
      <c r="T484" s="29" t="str">
        <f aca="false">IF(A484="","",IF(MONTH(A484)=3,DATE(YEAR(A484),4,30),DATE(YEAR(A484),MONTH(A484)+1,7)))</f>
        <v/>
      </c>
      <c r="U484" s="26" t="str">
        <f aca="false">IF(OR(R484="",F484=""),"",IF(R484=0,0,IF(F484&gt;T484,(YEAR(F484)-YEAR(A484))*12+MONTH(F484)-MONTH(A484)+1,0)))</f>
        <v/>
      </c>
      <c r="V484" s="30" t="str">
        <f aca="false">IF(U484="","",ROUND(R484*Summary!$C$7*U484,0))</f>
        <v/>
      </c>
      <c r="W484" s="21" t="str">
        <f aca="false">IF(OR($B484="",$C484="",$E484=""),"",IF(R484=0,"No TDS yet",IF(F484="",IF(Summary!$C$6&gt;T484,"Overdue","Pending"),IF(F484&gt;T484,"Deposited late","Deposited"))))</f>
        <v/>
      </c>
      <c r="X484" s="31" t="str">
        <f aca="false">IF(B484="","",IF(OR(ISNA(MATCH($B484,Deductees!$A$5:$A$304,0)),ISNA(MATCH($C484,'Section Master'!$A$5:$A$29,0)),E484=""),1,0))</f>
        <v/>
      </c>
    </row>
    <row r="485" customFormat="false" ht="15" hidden="false" customHeight="true" outlineLevel="0" collapsed="false">
      <c r="A485" s="32"/>
      <c r="B485" s="17"/>
      <c r="C485" s="17"/>
      <c r="D485" s="17"/>
      <c r="E485" s="33"/>
      <c r="F485" s="32"/>
      <c r="G485" s="17"/>
      <c r="H485" s="24" t="str">
        <f aca="false">IF($B485="","",IFERROR(INDEX(Deductees!$B$5:$B$304,MATCH($B485,Deductees!$A$5:$A$304,0))&amp;"",""))</f>
        <v/>
      </c>
      <c r="I485" s="24" t="str">
        <f aca="false">IF($B485="","",IFERROR(INDEX(Deductees!$C$5:$C$304,MATCH($B485,Deductees!$A$5:$A$304,0)),"Not in master"))</f>
        <v/>
      </c>
      <c r="J485" s="24" t="str">
        <f aca="false">IF($B485="","",IFERROR(INDEX(Deductees!$D$5:$D$304,MATCH($B485,Deductees!$A$5:$A$304,0)),"-"))</f>
        <v/>
      </c>
      <c r="K485" s="24" t="str">
        <f aca="false">IF($C485="","",IFERROR(INDEX('Section Master'!$C$5:$C$29,MATCH($C485,'Section Master'!$A$5:$A$29,0))&amp;" / "&amp;INDEX('Section Master'!$D$5:$D$29,MATCH($C485,'Section Master'!$A$5:$A$29,0)),"Code not found"))</f>
        <v/>
      </c>
      <c r="L485" s="25" t="str">
        <f aca="false">IF(OR($B485="",$C485="",$E485=""),"",IFERROR(IF(I485&lt;&gt;"Valid",MAX(INDEX('Section Master'!$F$5:$F$29,MATCH($C485,'Section Master'!$A$5:$A$29,0)),INDEX('Section Master'!$G$5:$G$29,MATCH($C485,'Section Master'!$A$5:$A$29,0))),IF(J485="Individual/HUF",INDEX('Section Master'!$E$5:$E$29,MATCH($C485,'Section Master'!$A$5:$A$29,0)),INDEX('Section Master'!$F$5:$F$29,MATCH($C485,'Section Master'!$A$5:$A$29,0)))),0))</f>
        <v/>
      </c>
      <c r="M485" s="26" t="str">
        <f aca="false">IF(A485="","",IF(MONTH(A485)&gt;=4,YEAR(A485),YEAR(A485)-1))</f>
        <v/>
      </c>
      <c r="N485" s="21" t="str">
        <f aca="false">IF(A485="","","Q"&amp;CHOOSE(MONTH(A485),4,4,4,1,1,1,2,2,2,3,3,3))</f>
        <v/>
      </c>
      <c r="O485" s="27" t="str">
        <f aca="false">IF(OR($B485="",$C485="",$E485=""),"",SUMIFS($E$6:E485,$B$6:B485,B485,$C$6:C485,C485,$M$6:M485,M485))</f>
        <v/>
      </c>
      <c r="P485" s="27" t="str">
        <f aca="false">IF(OR($B485="",$C485="",$E485=""),"",SUMIFS($Q$6:Q484,$B$6:B484,B485,$C$6:C484,C485,$M$6:M484,M485))</f>
        <v/>
      </c>
      <c r="Q485" s="27" t="str">
        <f aca="false">IF(OR($B485="",$C485="",$E485=""),"",IFERROR(CHOOSE(MATCH(INDEX('Section Master'!$H$5:$H$29,MATCH($C485,'Section Master'!$A$5:$A$29,0)),{"Single+Aggregate","Aggregate","Per payment","Excess over","None"},0),IF(O485&gt;INDEX('Section Master'!$J$5:$J$29,MATCH($C485,'Section Master'!$A$5:$A$29,0)),O485-P485,IF(E485&gt;INDEX('Section Master'!$I$5:$I$29,MATCH($C485,'Section Master'!$A$5:$A$29,0)),E485,0)),IF(O485&gt;INDEX('Section Master'!$J$5:$J$29,MATCH($C485,'Section Master'!$A$5:$A$29,0)),O485-P485,0),IF(E485&gt;INDEX('Section Master'!$I$5:$I$29,MATCH($C485,'Section Master'!$A$5:$A$29,0)),E485,0),MAX(0,O485-INDEX('Section Master'!$J$5:$J$29,MATCH($C485,'Section Master'!$A$5:$A$29,0)))-P485,E485),0))</f>
        <v/>
      </c>
      <c r="R485" s="28" t="str">
        <f aca="false">IF(Q485="","",ROUND(Q485*L485,0))</f>
        <v/>
      </c>
      <c r="T485" s="29" t="str">
        <f aca="false">IF(A485="","",IF(MONTH(A485)=3,DATE(YEAR(A485),4,30),DATE(YEAR(A485),MONTH(A485)+1,7)))</f>
        <v/>
      </c>
      <c r="U485" s="26" t="str">
        <f aca="false">IF(OR(R485="",F485=""),"",IF(R485=0,0,IF(F485&gt;T485,(YEAR(F485)-YEAR(A485))*12+MONTH(F485)-MONTH(A485)+1,0)))</f>
        <v/>
      </c>
      <c r="V485" s="30" t="str">
        <f aca="false">IF(U485="","",ROUND(R485*Summary!$C$7*U485,0))</f>
        <v/>
      </c>
      <c r="W485" s="21" t="str">
        <f aca="false">IF(OR($B485="",$C485="",$E485=""),"",IF(R485=0,"No TDS yet",IF(F485="",IF(Summary!$C$6&gt;T485,"Overdue","Pending"),IF(F485&gt;T485,"Deposited late","Deposited"))))</f>
        <v/>
      </c>
      <c r="X485" s="31" t="str">
        <f aca="false">IF(B485="","",IF(OR(ISNA(MATCH($B485,Deductees!$A$5:$A$304,0)),ISNA(MATCH($C485,'Section Master'!$A$5:$A$29,0)),E485=""),1,0))</f>
        <v/>
      </c>
    </row>
    <row r="486" customFormat="false" ht="15" hidden="false" customHeight="true" outlineLevel="0" collapsed="false">
      <c r="A486" s="32"/>
      <c r="B486" s="17"/>
      <c r="C486" s="17"/>
      <c r="D486" s="17"/>
      <c r="E486" s="33"/>
      <c r="F486" s="32"/>
      <c r="G486" s="17"/>
      <c r="H486" s="24" t="str">
        <f aca="false">IF($B486="","",IFERROR(INDEX(Deductees!$B$5:$B$304,MATCH($B486,Deductees!$A$5:$A$304,0))&amp;"",""))</f>
        <v/>
      </c>
      <c r="I486" s="24" t="str">
        <f aca="false">IF($B486="","",IFERROR(INDEX(Deductees!$C$5:$C$304,MATCH($B486,Deductees!$A$5:$A$304,0)),"Not in master"))</f>
        <v/>
      </c>
      <c r="J486" s="24" t="str">
        <f aca="false">IF($B486="","",IFERROR(INDEX(Deductees!$D$5:$D$304,MATCH($B486,Deductees!$A$5:$A$304,0)),"-"))</f>
        <v/>
      </c>
      <c r="K486" s="24" t="str">
        <f aca="false">IF($C486="","",IFERROR(INDEX('Section Master'!$C$5:$C$29,MATCH($C486,'Section Master'!$A$5:$A$29,0))&amp;" / "&amp;INDEX('Section Master'!$D$5:$D$29,MATCH($C486,'Section Master'!$A$5:$A$29,0)),"Code not found"))</f>
        <v/>
      </c>
      <c r="L486" s="25" t="str">
        <f aca="false">IF(OR($B486="",$C486="",$E486=""),"",IFERROR(IF(I486&lt;&gt;"Valid",MAX(INDEX('Section Master'!$F$5:$F$29,MATCH($C486,'Section Master'!$A$5:$A$29,0)),INDEX('Section Master'!$G$5:$G$29,MATCH($C486,'Section Master'!$A$5:$A$29,0))),IF(J486="Individual/HUF",INDEX('Section Master'!$E$5:$E$29,MATCH($C486,'Section Master'!$A$5:$A$29,0)),INDEX('Section Master'!$F$5:$F$29,MATCH($C486,'Section Master'!$A$5:$A$29,0)))),0))</f>
        <v/>
      </c>
      <c r="M486" s="26" t="str">
        <f aca="false">IF(A486="","",IF(MONTH(A486)&gt;=4,YEAR(A486),YEAR(A486)-1))</f>
        <v/>
      </c>
      <c r="N486" s="21" t="str">
        <f aca="false">IF(A486="","","Q"&amp;CHOOSE(MONTH(A486),4,4,4,1,1,1,2,2,2,3,3,3))</f>
        <v/>
      </c>
      <c r="O486" s="27" t="str">
        <f aca="false">IF(OR($B486="",$C486="",$E486=""),"",SUMIFS($E$6:E486,$B$6:B486,B486,$C$6:C486,C486,$M$6:M486,M486))</f>
        <v/>
      </c>
      <c r="P486" s="27" t="str">
        <f aca="false">IF(OR($B486="",$C486="",$E486=""),"",SUMIFS($Q$6:Q485,$B$6:B485,B486,$C$6:C485,C486,$M$6:M485,M486))</f>
        <v/>
      </c>
      <c r="Q486" s="27" t="str">
        <f aca="false">IF(OR($B486="",$C486="",$E486=""),"",IFERROR(CHOOSE(MATCH(INDEX('Section Master'!$H$5:$H$29,MATCH($C486,'Section Master'!$A$5:$A$29,0)),{"Single+Aggregate","Aggregate","Per payment","Excess over","None"},0),IF(O486&gt;INDEX('Section Master'!$J$5:$J$29,MATCH($C486,'Section Master'!$A$5:$A$29,0)),O486-P486,IF(E486&gt;INDEX('Section Master'!$I$5:$I$29,MATCH($C486,'Section Master'!$A$5:$A$29,0)),E486,0)),IF(O486&gt;INDEX('Section Master'!$J$5:$J$29,MATCH($C486,'Section Master'!$A$5:$A$29,0)),O486-P486,0),IF(E486&gt;INDEX('Section Master'!$I$5:$I$29,MATCH($C486,'Section Master'!$A$5:$A$29,0)),E486,0),MAX(0,O486-INDEX('Section Master'!$J$5:$J$29,MATCH($C486,'Section Master'!$A$5:$A$29,0)))-P486,E486),0))</f>
        <v/>
      </c>
      <c r="R486" s="28" t="str">
        <f aca="false">IF(Q486="","",ROUND(Q486*L486,0))</f>
        <v/>
      </c>
      <c r="T486" s="29" t="str">
        <f aca="false">IF(A486="","",IF(MONTH(A486)=3,DATE(YEAR(A486),4,30),DATE(YEAR(A486),MONTH(A486)+1,7)))</f>
        <v/>
      </c>
      <c r="U486" s="26" t="str">
        <f aca="false">IF(OR(R486="",F486=""),"",IF(R486=0,0,IF(F486&gt;T486,(YEAR(F486)-YEAR(A486))*12+MONTH(F486)-MONTH(A486)+1,0)))</f>
        <v/>
      </c>
      <c r="V486" s="30" t="str">
        <f aca="false">IF(U486="","",ROUND(R486*Summary!$C$7*U486,0))</f>
        <v/>
      </c>
      <c r="W486" s="21" t="str">
        <f aca="false">IF(OR($B486="",$C486="",$E486=""),"",IF(R486=0,"No TDS yet",IF(F486="",IF(Summary!$C$6&gt;T486,"Overdue","Pending"),IF(F486&gt;T486,"Deposited late","Deposited"))))</f>
        <v/>
      </c>
      <c r="X486" s="31" t="str">
        <f aca="false">IF(B486="","",IF(OR(ISNA(MATCH($B486,Deductees!$A$5:$A$304,0)),ISNA(MATCH($C486,'Section Master'!$A$5:$A$29,0)),E486=""),1,0))</f>
        <v/>
      </c>
    </row>
    <row r="487" customFormat="false" ht="15" hidden="false" customHeight="true" outlineLevel="0" collapsed="false">
      <c r="A487" s="32"/>
      <c r="B487" s="17"/>
      <c r="C487" s="17"/>
      <c r="D487" s="17"/>
      <c r="E487" s="33"/>
      <c r="F487" s="32"/>
      <c r="G487" s="17"/>
      <c r="H487" s="24" t="str">
        <f aca="false">IF($B487="","",IFERROR(INDEX(Deductees!$B$5:$B$304,MATCH($B487,Deductees!$A$5:$A$304,0))&amp;"",""))</f>
        <v/>
      </c>
      <c r="I487" s="24" t="str">
        <f aca="false">IF($B487="","",IFERROR(INDEX(Deductees!$C$5:$C$304,MATCH($B487,Deductees!$A$5:$A$304,0)),"Not in master"))</f>
        <v/>
      </c>
      <c r="J487" s="24" t="str">
        <f aca="false">IF($B487="","",IFERROR(INDEX(Deductees!$D$5:$D$304,MATCH($B487,Deductees!$A$5:$A$304,0)),"-"))</f>
        <v/>
      </c>
      <c r="K487" s="24" t="str">
        <f aca="false">IF($C487="","",IFERROR(INDEX('Section Master'!$C$5:$C$29,MATCH($C487,'Section Master'!$A$5:$A$29,0))&amp;" / "&amp;INDEX('Section Master'!$D$5:$D$29,MATCH($C487,'Section Master'!$A$5:$A$29,0)),"Code not found"))</f>
        <v/>
      </c>
      <c r="L487" s="25" t="str">
        <f aca="false">IF(OR($B487="",$C487="",$E487=""),"",IFERROR(IF(I487&lt;&gt;"Valid",MAX(INDEX('Section Master'!$F$5:$F$29,MATCH($C487,'Section Master'!$A$5:$A$29,0)),INDEX('Section Master'!$G$5:$G$29,MATCH($C487,'Section Master'!$A$5:$A$29,0))),IF(J487="Individual/HUF",INDEX('Section Master'!$E$5:$E$29,MATCH($C487,'Section Master'!$A$5:$A$29,0)),INDEX('Section Master'!$F$5:$F$29,MATCH($C487,'Section Master'!$A$5:$A$29,0)))),0))</f>
        <v/>
      </c>
      <c r="M487" s="26" t="str">
        <f aca="false">IF(A487="","",IF(MONTH(A487)&gt;=4,YEAR(A487),YEAR(A487)-1))</f>
        <v/>
      </c>
      <c r="N487" s="21" t="str">
        <f aca="false">IF(A487="","","Q"&amp;CHOOSE(MONTH(A487),4,4,4,1,1,1,2,2,2,3,3,3))</f>
        <v/>
      </c>
      <c r="O487" s="27" t="str">
        <f aca="false">IF(OR($B487="",$C487="",$E487=""),"",SUMIFS($E$6:E487,$B$6:B487,B487,$C$6:C487,C487,$M$6:M487,M487))</f>
        <v/>
      </c>
      <c r="P487" s="27" t="str">
        <f aca="false">IF(OR($B487="",$C487="",$E487=""),"",SUMIFS($Q$6:Q486,$B$6:B486,B487,$C$6:C486,C487,$M$6:M486,M487))</f>
        <v/>
      </c>
      <c r="Q487" s="27" t="str">
        <f aca="false">IF(OR($B487="",$C487="",$E487=""),"",IFERROR(CHOOSE(MATCH(INDEX('Section Master'!$H$5:$H$29,MATCH($C487,'Section Master'!$A$5:$A$29,0)),{"Single+Aggregate","Aggregate","Per payment","Excess over","None"},0),IF(O487&gt;INDEX('Section Master'!$J$5:$J$29,MATCH($C487,'Section Master'!$A$5:$A$29,0)),O487-P487,IF(E487&gt;INDEX('Section Master'!$I$5:$I$29,MATCH($C487,'Section Master'!$A$5:$A$29,0)),E487,0)),IF(O487&gt;INDEX('Section Master'!$J$5:$J$29,MATCH($C487,'Section Master'!$A$5:$A$29,0)),O487-P487,0),IF(E487&gt;INDEX('Section Master'!$I$5:$I$29,MATCH($C487,'Section Master'!$A$5:$A$29,0)),E487,0),MAX(0,O487-INDEX('Section Master'!$J$5:$J$29,MATCH($C487,'Section Master'!$A$5:$A$29,0)))-P487,E487),0))</f>
        <v/>
      </c>
      <c r="R487" s="28" t="str">
        <f aca="false">IF(Q487="","",ROUND(Q487*L487,0))</f>
        <v/>
      </c>
      <c r="T487" s="29" t="str">
        <f aca="false">IF(A487="","",IF(MONTH(A487)=3,DATE(YEAR(A487),4,30),DATE(YEAR(A487),MONTH(A487)+1,7)))</f>
        <v/>
      </c>
      <c r="U487" s="26" t="str">
        <f aca="false">IF(OR(R487="",F487=""),"",IF(R487=0,0,IF(F487&gt;T487,(YEAR(F487)-YEAR(A487))*12+MONTH(F487)-MONTH(A487)+1,0)))</f>
        <v/>
      </c>
      <c r="V487" s="30" t="str">
        <f aca="false">IF(U487="","",ROUND(R487*Summary!$C$7*U487,0))</f>
        <v/>
      </c>
      <c r="W487" s="21" t="str">
        <f aca="false">IF(OR($B487="",$C487="",$E487=""),"",IF(R487=0,"No TDS yet",IF(F487="",IF(Summary!$C$6&gt;T487,"Overdue","Pending"),IF(F487&gt;T487,"Deposited late","Deposited"))))</f>
        <v/>
      </c>
      <c r="X487" s="31" t="str">
        <f aca="false">IF(B487="","",IF(OR(ISNA(MATCH($B487,Deductees!$A$5:$A$304,0)),ISNA(MATCH($C487,'Section Master'!$A$5:$A$29,0)),E487=""),1,0))</f>
        <v/>
      </c>
    </row>
    <row r="488" customFormat="false" ht="15" hidden="false" customHeight="true" outlineLevel="0" collapsed="false">
      <c r="A488" s="32"/>
      <c r="B488" s="17"/>
      <c r="C488" s="17"/>
      <c r="D488" s="17"/>
      <c r="E488" s="33"/>
      <c r="F488" s="32"/>
      <c r="G488" s="17"/>
      <c r="H488" s="24" t="str">
        <f aca="false">IF($B488="","",IFERROR(INDEX(Deductees!$B$5:$B$304,MATCH($B488,Deductees!$A$5:$A$304,0))&amp;"",""))</f>
        <v/>
      </c>
      <c r="I488" s="24" t="str">
        <f aca="false">IF($B488="","",IFERROR(INDEX(Deductees!$C$5:$C$304,MATCH($B488,Deductees!$A$5:$A$304,0)),"Not in master"))</f>
        <v/>
      </c>
      <c r="J488" s="24" t="str">
        <f aca="false">IF($B488="","",IFERROR(INDEX(Deductees!$D$5:$D$304,MATCH($B488,Deductees!$A$5:$A$304,0)),"-"))</f>
        <v/>
      </c>
      <c r="K488" s="24" t="str">
        <f aca="false">IF($C488="","",IFERROR(INDEX('Section Master'!$C$5:$C$29,MATCH($C488,'Section Master'!$A$5:$A$29,0))&amp;" / "&amp;INDEX('Section Master'!$D$5:$D$29,MATCH($C488,'Section Master'!$A$5:$A$29,0)),"Code not found"))</f>
        <v/>
      </c>
      <c r="L488" s="25" t="str">
        <f aca="false">IF(OR($B488="",$C488="",$E488=""),"",IFERROR(IF(I488&lt;&gt;"Valid",MAX(INDEX('Section Master'!$F$5:$F$29,MATCH($C488,'Section Master'!$A$5:$A$29,0)),INDEX('Section Master'!$G$5:$G$29,MATCH($C488,'Section Master'!$A$5:$A$29,0))),IF(J488="Individual/HUF",INDEX('Section Master'!$E$5:$E$29,MATCH($C488,'Section Master'!$A$5:$A$29,0)),INDEX('Section Master'!$F$5:$F$29,MATCH($C488,'Section Master'!$A$5:$A$29,0)))),0))</f>
        <v/>
      </c>
      <c r="M488" s="26" t="str">
        <f aca="false">IF(A488="","",IF(MONTH(A488)&gt;=4,YEAR(A488),YEAR(A488)-1))</f>
        <v/>
      </c>
      <c r="N488" s="21" t="str">
        <f aca="false">IF(A488="","","Q"&amp;CHOOSE(MONTH(A488),4,4,4,1,1,1,2,2,2,3,3,3))</f>
        <v/>
      </c>
      <c r="O488" s="27" t="str">
        <f aca="false">IF(OR($B488="",$C488="",$E488=""),"",SUMIFS($E$6:E488,$B$6:B488,B488,$C$6:C488,C488,$M$6:M488,M488))</f>
        <v/>
      </c>
      <c r="P488" s="27" t="str">
        <f aca="false">IF(OR($B488="",$C488="",$E488=""),"",SUMIFS($Q$6:Q487,$B$6:B487,B488,$C$6:C487,C488,$M$6:M487,M488))</f>
        <v/>
      </c>
      <c r="Q488" s="27" t="str">
        <f aca="false">IF(OR($B488="",$C488="",$E488=""),"",IFERROR(CHOOSE(MATCH(INDEX('Section Master'!$H$5:$H$29,MATCH($C488,'Section Master'!$A$5:$A$29,0)),{"Single+Aggregate","Aggregate","Per payment","Excess over","None"},0),IF(O488&gt;INDEX('Section Master'!$J$5:$J$29,MATCH($C488,'Section Master'!$A$5:$A$29,0)),O488-P488,IF(E488&gt;INDEX('Section Master'!$I$5:$I$29,MATCH($C488,'Section Master'!$A$5:$A$29,0)),E488,0)),IF(O488&gt;INDEX('Section Master'!$J$5:$J$29,MATCH($C488,'Section Master'!$A$5:$A$29,0)),O488-P488,0),IF(E488&gt;INDEX('Section Master'!$I$5:$I$29,MATCH($C488,'Section Master'!$A$5:$A$29,0)),E488,0),MAX(0,O488-INDEX('Section Master'!$J$5:$J$29,MATCH($C488,'Section Master'!$A$5:$A$29,0)))-P488,E488),0))</f>
        <v/>
      </c>
      <c r="R488" s="28" t="str">
        <f aca="false">IF(Q488="","",ROUND(Q488*L488,0))</f>
        <v/>
      </c>
      <c r="T488" s="29" t="str">
        <f aca="false">IF(A488="","",IF(MONTH(A488)=3,DATE(YEAR(A488),4,30),DATE(YEAR(A488),MONTH(A488)+1,7)))</f>
        <v/>
      </c>
      <c r="U488" s="26" t="str">
        <f aca="false">IF(OR(R488="",F488=""),"",IF(R488=0,0,IF(F488&gt;T488,(YEAR(F488)-YEAR(A488))*12+MONTH(F488)-MONTH(A488)+1,0)))</f>
        <v/>
      </c>
      <c r="V488" s="30" t="str">
        <f aca="false">IF(U488="","",ROUND(R488*Summary!$C$7*U488,0))</f>
        <v/>
      </c>
      <c r="W488" s="21" t="str">
        <f aca="false">IF(OR($B488="",$C488="",$E488=""),"",IF(R488=0,"No TDS yet",IF(F488="",IF(Summary!$C$6&gt;T488,"Overdue","Pending"),IF(F488&gt;T488,"Deposited late","Deposited"))))</f>
        <v/>
      </c>
      <c r="X488" s="31" t="str">
        <f aca="false">IF(B488="","",IF(OR(ISNA(MATCH($B488,Deductees!$A$5:$A$304,0)),ISNA(MATCH($C488,'Section Master'!$A$5:$A$29,0)),E488=""),1,0))</f>
        <v/>
      </c>
    </row>
    <row r="489" customFormat="false" ht="15" hidden="false" customHeight="true" outlineLevel="0" collapsed="false">
      <c r="A489" s="32"/>
      <c r="B489" s="17"/>
      <c r="C489" s="17"/>
      <c r="D489" s="17"/>
      <c r="E489" s="33"/>
      <c r="F489" s="32"/>
      <c r="G489" s="17"/>
      <c r="H489" s="24" t="str">
        <f aca="false">IF($B489="","",IFERROR(INDEX(Deductees!$B$5:$B$304,MATCH($B489,Deductees!$A$5:$A$304,0))&amp;"",""))</f>
        <v/>
      </c>
      <c r="I489" s="24" t="str">
        <f aca="false">IF($B489="","",IFERROR(INDEX(Deductees!$C$5:$C$304,MATCH($B489,Deductees!$A$5:$A$304,0)),"Not in master"))</f>
        <v/>
      </c>
      <c r="J489" s="24" t="str">
        <f aca="false">IF($B489="","",IFERROR(INDEX(Deductees!$D$5:$D$304,MATCH($B489,Deductees!$A$5:$A$304,0)),"-"))</f>
        <v/>
      </c>
      <c r="K489" s="24" t="str">
        <f aca="false">IF($C489="","",IFERROR(INDEX('Section Master'!$C$5:$C$29,MATCH($C489,'Section Master'!$A$5:$A$29,0))&amp;" / "&amp;INDEX('Section Master'!$D$5:$D$29,MATCH($C489,'Section Master'!$A$5:$A$29,0)),"Code not found"))</f>
        <v/>
      </c>
      <c r="L489" s="25" t="str">
        <f aca="false">IF(OR($B489="",$C489="",$E489=""),"",IFERROR(IF(I489&lt;&gt;"Valid",MAX(INDEX('Section Master'!$F$5:$F$29,MATCH($C489,'Section Master'!$A$5:$A$29,0)),INDEX('Section Master'!$G$5:$G$29,MATCH($C489,'Section Master'!$A$5:$A$29,0))),IF(J489="Individual/HUF",INDEX('Section Master'!$E$5:$E$29,MATCH($C489,'Section Master'!$A$5:$A$29,0)),INDEX('Section Master'!$F$5:$F$29,MATCH($C489,'Section Master'!$A$5:$A$29,0)))),0))</f>
        <v/>
      </c>
      <c r="M489" s="26" t="str">
        <f aca="false">IF(A489="","",IF(MONTH(A489)&gt;=4,YEAR(A489),YEAR(A489)-1))</f>
        <v/>
      </c>
      <c r="N489" s="21" t="str">
        <f aca="false">IF(A489="","","Q"&amp;CHOOSE(MONTH(A489),4,4,4,1,1,1,2,2,2,3,3,3))</f>
        <v/>
      </c>
      <c r="O489" s="27" t="str">
        <f aca="false">IF(OR($B489="",$C489="",$E489=""),"",SUMIFS($E$6:E489,$B$6:B489,B489,$C$6:C489,C489,$M$6:M489,M489))</f>
        <v/>
      </c>
      <c r="P489" s="27" t="str">
        <f aca="false">IF(OR($B489="",$C489="",$E489=""),"",SUMIFS($Q$6:Q488,$B$6:B488,B489,$C$6:C488,C489,$M$6:M488,M489))</f>
        <v/>
      </c>
      <c r="Q489" s="27" t="str">
        <f aca="false">IF(OR($B489="",$C489="",$E489=""),"",IFERROR(CHOOSE(MATCH(INDEX('Section Master'!$H$5:$H$29,MATCH($C489,'Section Master'!$A$5:$A$29,0)),{"Single+Aggregate","Aggregate","Per payment","Excess over","None"},0),IF(O489&gt;INDEX('Section Master'!$J$5:$J$29,MATCH($C489,'Section Master'!$A$5:$A$29,0)),O489-P489,IF(E489&gt;INDEX('Section Master'!$I$5:$I$29,MATCH($C489,'Section Master'!$A$5:$A$29,0)),E489,0)),IF(O489&gt;INDEX('Section Master'!$J$5:$J$29,MATCH($C489,'Section Master'!$A$5:$A$29,0)),O489-P489,0),IF(E489&gt;INDEX('Section Master'!$I$5:$I$29,MATCH($C489,'Section Master'!$A$5:$A$29,0)),E489,0),MAX(0,O489-INDEX('Section Master'!$J$5:$J$29,MATCH($C489,'Section Master'!$A$5:$A$29,0)))-P489,E489),0))</f>
        <v/>
      </c>
      <c r="R489" s="28" t="str">
        <f aca="false">IF(Q489="","",ROUND(Q489*L489,0))</f>
        <v/>
      </c>
      <c r="T489" s="29" t="str">
        <f aca="false">IF(A489="","",IF(MONTH(A489)=3,DATE(YEAR(A489),4,30),DATE(YEAR(A489),MONTH(A489)+1,7)))</f>
        <v/>
      </c>
      <c r="U489" s="26" t="str">
        <f aca="false">IF(OR(R489="",F489=""),"",IF(R489=0,0,IF(F489&gt;T489,(YEAR(F489)-YEAR(A489))*12+MONTH(F489)-MONTH(A489)+1,0)))</f>
        <v/>
      </c>
      <c r="V489" s="30" t="str">
        <f aca="false">IF(U489="","",ROUND(R489*Summary!$C$7*U489,0))</f>
        <v/>
      </c>
      <c r="W489" s="21" t="str">
        <f aca="false">IF(OR($B489="",$C489="",$E489=""),"",IF(R489=0,"No TDS yet",IF(F489="",IF(Summary!$C$6&gt;T489,"Overdue","Pending"),IF(F489&gt;T489,"Deposited late","Deposited"))))</f>
        <v/>
      </c>
      <c r="X489" s="31" t="str">
        <f aca="false">IF(B489="","",IF(OR(ISNA(MATCH($B489,Deductees!$A$5:$A$304,0)),ISNA(MATCH($C489,'Section Master'!$A$5:$A$29,0)),E489=""),1,0))</f>
        <v/>
      </c>
    </row>
    <row r="490" customFormat="false" ht="15" hidden="false" customHeight="true" outlineLevel="0" collapsed="false">
      <c r="A490" s="32"/>
      <c r="B490" s="17"/>
      <c r="C490" s="17"/>
      <c r="D490" s="17"/>
      <c r="E490" s="33"/>
      <c r="F490" s="32"/>
      <c r="G490" s="17"/>
      <c r="H490" s="24" t="str">
        <f aca="false">IF($B490="","",IFERROR(INDEX(Deductees!$B$5:$B$304,MATCH($B490,Deductees!$A$5:$A$304,0))&amp;"",""))</f>
        <v/>
      </c>
      <c r="I490" s="24" t="str">
        <f aca="false">IF($B490="","",IFERROR(INDEX(Deductees!$C$5:$C$304,MATCH($B490,Deductees!$A$5:$A$304,0)),"Not in master"))</f>
        <v/>
      </c>
      <c r="J490" s="24" t="str">
        <f aca="false">IF($B490="","",IFERROR(INDEX(Deductees!$D$5:$D$304,MATCH($B490,Deductees!$A$5:$A$304,0)),"-"))</f>
        <v/>
      </c>
      <c r="K490" s="24" t="str">
        <f aca="false">IF($C490="","",IFERROR(INDEX('Section Master'!$C$5:$C$29,MATCH($C490,'Section Master'!$A$5:$A$29,0))&amp;" / "&amp;INDEX('Section Master'!$D$5:$D$29,MATCH($C490,'Section Master'!$A$5:$A$29,0)),"Code not found"))</f>
        <v/>
      </c>
      <c r="L490" s="25" t="str">
        <f aca="false">IF(OR($B490="",$C490="",$E490=""),"",IFERROR(IF(I490&lt;&gt;"Valid",MAX(INDEX('Section Master'!$F$5:$F$29,MATCH($C490,'Section Master'!$A$5:$A$29,0)),INDEX('Section Master'!$G$5:$G$29,MATCH($C490,'Section Master'!$A$5:$A$29,0))),IF(J490="Individual/HUF",INDEX('Section Master'!$E$5:$E$29,MATCH($C490,'Section Master'!$A$5:$A$29,0)),INDEX('Section Master'!$F$5:$F$29,MATCH($C490,'Section Master'!$A$5:$A$29,0)))),0))</f>
        <v/>
      </c>
      <c r="M490" s="26" t="str">
        <f aca="false">IF(A490="","",IF(MONTH(A490)&gt;=4,YEAR(A490),YEAR(A490)-1))</f>
        <v/>
      </c>
      <c r="N490" s="21" t="str">
        <f aca="false">IF(A490="","","Q"&amp;CHOOSE(MONTH(A490),4,4,4,1,1,1,2,2,2,3,3,3))</f>
        <v/>
      </c>
      <c r="O490" s="27" t="str">
        <f aca="false">IF(OR($B490="",$C490="",$E490=""),"",SUMIFS($E$6:E490,$B$6:B490,B490,$C$6:C490,C490,$M$6:M490,M490))</f>
        <v/>
      </c>
      <c r="P490" s="27" t="str">
        <f aca="false">IF(OR($B490="",$C490="",$E490=""),"",SUMIFS($Q$6:Q489,$B$6:B489,B490,$C$6:C489,C490,$M$6:M489,M490))</f>
        <v/>
      </c>
      <c r="Q490" s="27" t="str">
        <f aca="false">IF(OR($B490="",$C490="",$E490=""),"",IFERROR(CHOOSE(MATCH(INDEX('Section Master'!$H$5:$H$29,MATCH($C490,'Section Master'!$A$5:$A$29,0)),{"Single+Aggregate","Aggregate","Per payment","Excess over","None"},0),IF(O490&gt;INDEX('Section Master'!$J$5:$J$29,MATCH($C490,'Section Master'!$A$5:$A$29,0)),O490-P490,IF(E490&gt;INDEX('Section Master'!$I$5:$I$29,MATCH($C490,'Section Master'!$A$5:$A$29,0)),E490,0)),IF(O490&gt;INDEX('Section Master'!$J$5:$J$29,MATCH($C490,'Section Master'!$A$5:$A$29,0)),O490-P490,0),IF(E490&gt;INDEX('Section Master'!$I$5:$I$29,MATCH($C490,'Section Master'!$A$5:$A$29,0)),E490,0),MAX(0,O490-INDEX('Section Master'!$J$5:$J$29,MATCH($C490,'Section Master'!$A$5:$A$29,0)))-P490,E490),0))</f>
        <v/>
      </c>
      <c r="R490" s="28" t="str">
        <f aca="false">IF(Q490="","",ROUND(Q490*L490,0))</f>
        <v/>
      </c>
      <c r="T490" s="29" t="str">
        <f aca="false">IF(A490="","",IF(MONTH(A490)=3,DATE(YEAR(A490),4,30),DATE(YEAR(A490),MONTH(A490)+1,7)))</f>
        <v/>
      </c>
      <c r="U490" s="26" t="str">
        <f aca="false">IF(OR(R490="",F490=""),"",IF(R490=0,0,IF(F490&gt;T490,(YEAR(F490)-YEAR(A490))*12+MONTH(F490)-MONTH(A490)+1,0)))</f>
        <v/>
      </c>
      <c r="V490" s="30" t="str">
        <f aca="false">IF(U490="","",ROUND(R490*Summary!$C$7*U490,0))</f>
        <v/>
      </c>
      <c r="W490" s="21" t="str">
        <f aca="false">IF(OR($B490="",$C490="",$E490=""),"",IF(R490=0,"No TDS yet",IF(F490="",IF(Summary!$C$6&gt;T490,"Overdue","Pending"),IF(F490&gt;T490,"Deposited late","Deposited"))))</f>
        <v/>
      </c>
      <c r="X490" s="31" t="str">
        <f aca="false">IF(B490="","",IF(OR(ISNA(MATCH($B490,Deductees!$A$5:$A$304,0)),ISNA(MATCH($C490,'Section Master'!$A$5:$A$29,0)),E490=""),1,0))</f>
        <v/>
      </c>
    </row>
    <row r="491" customFormat="false" ht="15" hidden="false" customHeight="true" outlineLevel="0" collapsed="false">
      <c r="A491" s="32"/>
      <c r="B491" s="17"/>
      <c r="C491" s="17"/>
      <c r="D491" s="17"/>
      <c r="E491" s="33"/>
      <c r="F491" s="32"/>
      <c r="G491" s="17"/>
      <c r="H491" s="24" t="str">
        <f aca="false">IF($B491="","",IFERROR(INDEX(Deductees!$B$5:$B$304,MATCH($B491,Deductees!$A$5:$A$304,0))&amp;"",""))</f>
        <v/>
      </c>
      <c r="I491" s="24" t="str">
        <f aca="false">IF($B491="","",IFERROR(INDEX(Deductees!$C$5:$C$304,MATCH($B491,Deductees!$A$5:$A$304,0)),"Not in master"))</f>
        <v/>
      </c>
      <c r="J491" s="24" t="str">
        <f aca="false">IF($B491="","",IFERROR(INDEX(Deductees!$D$5:$D$304,MATCH($B491,Deductees!$A$5:$A$304,0)),"-"))</f>
        <v/>
      </c>
      <c r="K491" s="24" t="str">
        <f aca="false">IF($C491="","",IFERROR(INDEX('Section Master'!$C$5:$C$29,MATCH($C491,'Section Master'!$A$5:$A$29,0))&amp;" / "&amp;INDEX('Section Master'!$D$5:$D$29,MATCH($C491,'Section Master'!$A$5:$A$29,0)),"Code not found"))</f>
        <v/>
      </c>
      <c r="L491" s="25" t="str">
        <f aca="false">IF(OR($B491="",$C491="",$E491=""),"",IFERROR(IF(I491&lt;&gt;"Valid",MAX(INDEX('Section Master'!$F$5:$F$29,MATCH($C491,'Section Master'!$A$5:$A$29,0)),INDEX('Section Master'!$G$5:$G$29,MATCH($C491,'Section Master'!$A$5:$A$29,0))),IF(J491="Individual/HUF",INDEX('Section Master'!$E$5:$E$29,MATCH($C491,'Section Master'!$A$5:$A$29,0)),INDEX('Section Master'!$F$5:$F$29,MATCH($C491,'Section Master'!$A$5:$A$29,0)))),0))</f>
        <v/>
      </c>
      <c r="M491" s="26" t="str">
        <f aca="false">IF(A491="","",IF(MONTH(A491)&gt;=4,YEAR(A491),YEAR(A491)-1))</f>
        <v/>
      </c>
      <c r="N491" s="21" t="str">
        <f aca="false">IF(A491="","","Q"&amp;CHOOSE(MONTH(A491),4,4,4,1,1,1,2,2,2,3,3,3))</f>
        <v/>
      </c>
      <c r="O491" s="27" t="str">
        <f aca="false">IF(OR($B491="",$C491="",$E491=""),"",SUMIFS($E$6:E491,$B$6:B491,B491,$C$6:C491,C491,$M$6:M491,M491))</f>
        <v/>
      </c>
      <c r="P491" s="27" t="str">
        <f aca="false">IF(OR($B491="",$C491="",$E491=""),"",SUMIFS($Q$6:Q490,$B$6:B490,B491,$C$6:C490,C491,$M$6:M490,M491))</f>
        <v/>
      </c>
      <c r="Q491" s="27" t="str">
        <f aca="false">IF(OR($B491="",$C491="",$E491=""),"",IFERROR(CHOOSE(MATCH(INDEX('Section Master'!$H$5:$H$29,MATCH($C491,'Section Master'!$A$5:$A$29,0)),{"Single+Aggregate","Aggregate","Per payment","Excess over","None"},0),IF(O491&gt;INDEX('Section Master'!$J$5:$J$29,MATCH($C491,'Section Master'!$A$5:$A$29,0)),O491-P491,IF(E491&gt;INDEX('Section Master'!$I$5:$I$29,MATCH($C491,'Section Master'!$A$5:$A$29,0)),E491,0)),IF(O491&gt;INDEX('Section Master'!$J$5:$J$29,MATCH($C491,'Section Master'!$A$5:$A$29,0)),O491-P491,0),IF(E491&gt;INDEX('Section Master'!$I$5:$I$29,MATCH($C491,'Section Master'!$A$5:$A$29,0)),E491,0),MAX(0,O491-INDEX('Section Master'!$J$5:$J$29,MATCH($C491,'Section Master'!$A$5:$A$29,0)))-P491,E491),0))</f>
        <v/>
      </c>
      <c r="R491" s="28" t="str">
        <f aca="false">IF(Q491="","",ROUND(Q491*L491,0))</f>
        <v/>
      </c>
      <c r="T491" s="29" t="str">
        <f aca="false">IF(A491="","",IF(MONTH(A491)=3,DATE(YEAR(A491),4,30),DATE(YEAR(A491),MONTH(A491)+1,7)))</f>
        <v/>
      </c>
      <c r="U491" s="26" t="str">
        <f aca="false">IF(OR(R491="",F491=""),"",IF(R491=0,0,IF(F491&gt;T491,(YEAR(F491)-YEAR(A491))*12+MONTH(F491)-MONTH(A491)+1,0)))</f>
        <v/>
      </c>
      <c r="V491" s="30" t="str">
        <f aca="false">IF(U491="","",ROUND(R491*Summary!$C$7*U491,0))</f>
        <v/>
      </c>
      <c r="W491" s="21" t="str">
        <f aca="false">IF(OR($B491="",$C491="",$E491=""),"",IF(R491=0,"No TDS yet",IF(F491="",IF(Summary!$C$6&gt;T491,"Overdue","Pending"),IF(F491&gt;T491,"Deposited late","Deposited"))))</f>
        <v/>
      </c>
      <c r="X491" s="31" t="str">
        <f aca="false">IF(B491="","",IF(OR(ISNA(MATCH($B491,Deductees!$A$5:$A$304,0)),ISNA(MATCH($C491,'Section Master'!$A$5:$A$29,0)),E491=""),1,0))</f>
        <v/>
      </c>
    </row>
    <row r="492" customFormat="false" ht="15" hidden="false" customHeight="true" outlineLevel="0" collapsed="false">
      <c r="A492" s="32"/>
      <c r="B492" s="17"/>
      <c r="C492" s="17"/>
      <c r="D492" s="17"/>
      <c r="E492" s="33"/>
      <c r="F492" s="32"/>
      <c r="G492" s="17"/>
      <c r="H492" s="24" t="str">
        <f aca="false">IF($B492="","",IFERROR(INDEX(Deductees!$B$5:$B$304,MATCH($B492,Deductees!$A$5:$A$304,0))&amp;"",""))</f>
        <v/>
      </c>
      <c r="I492" s="24" t="str">
        <f aca="false">IF($B492="","",IFERROR(INDEX(Deductees!$C$5:$C$304,MATCH($B492,Deductees!$A$5:$A$304,0)),"Not in master"))</f>
        <v/>
      </c>
      <c r="J492" s="24" t="str">
        <f aca="false">IF($B492="","",IFERROR(INDEX(Deductees!$D$5:$D$304,MATCH($B492,Deductees!$A$5:$A$304,0)),"-"))</f>
        <v/>
      </c>
      <c r="K492" s="24" t="str">
        <f aca="false">IF($C492="","",IFERROR(INDEX('Section Master'!$C$5:$C$29,MATCH($C492,'Section Master'!$A$5:$A$29,0))&amp;" / "&amp;INDEX('Section Master'!$D$5:$D$29,MATCH($C492,'Section Master'!$A$5:$A$29,0)),"Code not found"))</f>
        <v/>
      </c>
      <c r="L492" s="25" t="str">
        <f aca="false">IF(OR($B492="",$C492="",$E492=""),"",IFERROR(IF(I492&lt;&gt;"Valid",MAX(INDEX('Section Master'!$F$5:$F$29,MATCH($C492,'Section Master'!$A$5:$A$29,0)),INDEX('Section Master'!$G$5:$G$29,MATCH($C492,'Section Master'!$A$5:$A$29,0))),IF(J492="Individual/HUF",INDEX('Section Master'!$E$5:$E$29,MATCH($C492,'Section Master'!$A$5:$A$29,0)),INDEX('Section Master'!$F$5:$F$29,MATCH($C492,'Section Master'!$A$5:$A$29,0)))),0))</f>
        <v/>
      </c>
      <c r="M492" s="26" t="str">
        <f aca="false">IF(A492="","",IF(MONTH(A492)&gt;=4,YEAR(A492),YEAR(A492)-1))</f>
        <v/>
      </c>
      <c r="N492" s="21" t="str">
        <f aca="false">IF(A492="","","Q"&amp;CHOOSE(MONTH(A492),4,4,4,1,1,1,2,2,2,3,3,3))</f>
        <v/>
      </c>
      <c r="O492" s="27" t="str">
        <f aca="false">IF(OR($B492="",$C492="",$E492=""),"",SUMIFS($E$6:E492,$B$6:B492,B492,$C$6:C492,C492,$M$6:M492,M492))</f>
        <v/>
      </c>
      <c r="P492" s="27" t="str">
        <f aca="false">IF(OR($B492="",$C492="",$E492=""),"",SUMIFS($Q$6:Q491,$B$6:B491,B492,$C$6:C491,C492,$M$6:M491,M492))</f>
        <v/>
      </c>
      <c r="Q492" s="27" t="str">
        <f aca="false">IF(OR($B492="",$C492="",$E492=""),"",IFERROR(CHOOSE(MATCH(INDEX('Section Master'!$H$5:$H$29,MATCH($C492,'Section Master'!$A$5:$A$29,0)),{"Single+Aggregate","Aggregate","Per payment","Excess over","None"},0),IF(O492&gt;INDEX('Section Master'!$J$5:$J$29,MATCH($C492,'Section Master'!$A$5:$A$29,0)),O492-P492,IF(E492&gt;INDEX('Section Master'!$I$5:$I$29,MATCH($C492,'Section Master'!$A$5:$A$29,0)),E492,0)),IF(O492&gt;INDEX('Section Master'!$J$5:$J$29,MATCH($C492,'Section Master'!$A$5:$A$29,0)),O492-P492,0),IF(E492&gt;INDEX('Section Master'!$I$5:$I$29,MATCH($C492,'Section Master'!$A$5:$A$29,0)),E492,0),MAX(0,O492-INDEX('Section Master'!$J$5:$J$29,MATCH($C492,'Section Master'!$A$5:$A$29,0)))-P492,E492),0))</f>
        <v/>
      </c>
      <c r="R492" s="28" t="str">
        <f aca="false">IF(Q492="","",ROUND(Q492*L492,0))</f>
        <v/>
      </c>
      <c r="T492" s="29" t="str">
        <f aca="false">IF(A492="","",IF(MONTH(A492)=3,DATE(YEAR(A492),4,30),DATE(YEAR(A492),MONTH(A492)+1,7)))</f>
        <v/>
      </c>
      <c r="U492" s="26" t="str">
        <f aca="false">IF(OR(R492="",F492=""),"",IF(R492=0,0,IF(F492&gt;T492,(YEAR(F492)-YEAR(A492))*12+MONTH(F492)-MONTH(A492)+1,0)))</f>
        <v/>
      </c>
      <c r="V492" s="30" t="str">
        <f aca="false">IF(U492="","",ROUND(R492*Summary!$C$7*U492,0))</f>
        <v/>
      </c>
      <c r="W492" s="21" t="str">
        <f aca="false">IF(OR($B492="",$C492="",$E492=""),"",IF(R492=0,"No TDS yet",IF(F492="",IF(Summary!$C$6&gt;T492,"Overdue","Pending"),IF(F492&gt;T492,"Deposited late","Deposited"))))</f>
        <v/>
      </c>
      <c r="X492" s="31" t="str">
        <f aca="false">IF(B492="","",IF(OR(ISNA(MATCH($B492,Deductees!$A$5:$A$304,0)),ISNA(MATCH($C492,'Section Master'!$A$5:$A$29,0)),E492=""),1,0))</f>
        <v/>
      </c>
    </row>
    <row r="493" customFormat="false" ht="15" hidden="false" customHeight="true" outlineLevel="0" collapsed="false">
      <c r="A493" s="32"/>
      <c r="B493" s="17"/>
      <c r="C493" s="17"/>
      <c r="D493" s="17"/>
      <c r="E493" s="33"/>
      <c r="F493" s="32"/>
      <c r="G493" s="17"/>
      <c r="H493" s="24" t="str">
        <f aca="false">IF($B493="","",IFERROR(INDEX(Deductees!$B$5:$B$304,MATCH($B493,Deductees!$A$5:$A$304,0))&amp;"",""))</f>
        <v/>
      </c>
      <c r="I493" s="24" t="str">
        <f aca="false">IF($B493="","",IFERROR(INDEX(Deductees!$C$5:$C$304,MATCH($B493,Deductees!$A$5:$A$304,0)),"Not in master"))</f>
        <v/>
      </c>
      <c r="J493" s="24" t="str">
        <f aca="false">IF($B493="","",IFERROR(INDEX(Deductees!$D$5:$D$304,MATCH($B493,Deductees!$A$5:$A$304,0)),"-"))</f>
        <v/>
      </c>
      <c r="K493" s="24" t="str">
        <f aca="false">IF($C493="","",IFERROR(INDEX('Section Master'!$C$5:$C$29,MATCH($C493,'Section Master'!$A$5:$A$29,0))&amp;" / "&amp;INDEX('Section Master'!$D$5:$D$29,MATCH($C493,'Section Master'!$A$5:$A$29,0)),"Code not found"))</f>
        <v/>
      </c>
      <c r="L493" s="25" t="str">
        <f aca="false">IF(OR($B493="",$C493="",$E493=""),"",IFERROR(IF(I493&lt;&gt;"Valid",MAX(INDEX('Section Master'!$F$5:$F$29,MATCH($C493,'Section Master'!$A$5:$A$29,0)),INDEX('Section Master'!$G$5:$G$29,MATCH($C493,'Section Master'!$A$5:$A$29,0))),IF(J493="Individual/HUF",INDEX('Section Master'!$E$5:$E$29,MATCH($C493,'Section Master'!$A$5:$A$29,0)),INDEX('Section Master'!$F$5:$F$29,MATCH($C493,'Section Master'!$A$5:$A$29,0)))),0))</f>
        <v/>
      </c>
      <c r="M493" s="26" t="str">
        <f aca="false">IF(A493="","",IF(MONTH(A493)&gt;=4,YEAR(A493),YEAR(A493)-1))</f>
        <v/>
      </c>
      <c r="N493" s="21" t="str">
        <f aca="false">IF(A493="","","Q"&amp;CHOOSE(MONTH(A493),4,4,4,1,1,1,2,2,2,3,3,3))</f>
        <v/>
      </c>
      <c r="O493" s="27" t="str">
        <f aca="false">IF(OR($B493="",$C493="",$E493=""),"",SUMIFS($E$6:E493,$B$6:B493,B493,$C$6:C493,C493,$M$6:M493,M493))</f>
        <v/>
      </c>
      <c r="P493" s="27" t="str">
        <f aca="false">IF(OR($B493="",$C493="",$E493=""),"",SUMIFS($Q$6:Q492,$B$6:B492,B493,$C$6:C492,C493,$M$6:M492,M493))</f>
        <v/>
      </c>
      <c r="Q493" s="27" t="str">
        <f aca="false">IF(OR($B493="",$C493="",$E493=""),"",IFERROR(CHOOSE(MATCH(INDEX('Section Master'!$H$5:$H$29,MATCH($C493,'Section Master'!$A$5:$A$29,0)),{"Single+Aggregate","Aggregate","Per payment","Excess over","None"},0),IF(O493&gt;INDEX('Section Master'!$J$5:$J$29,MATCH($C493,'Section Master'!$A$5:$A$29,0)),O493-P493,IF(E493&gt;INDEX('Section Master'!$I$5:$I$29,MATCH($C493,'Section Master'!$A$5:$A$29,0)),E493,0)),IF(O493&gt;INDEX('Section Master'!$J$5:$J$29,MATCH($C493,'Section Master'!$A$5:$A$29,0)),O493-P493,0),IF(E493&gt;INDEX('Section Master'!$I$5:$I$29,MATCH($C493,'Section Master'!$A$5:$A$29,0)),E493,0),MAX(0,O493-INDEX('Section Master'!$J$5:$J$29,MATCH($C493,'Section Master'!$A$5:$A$29,0)))-P493,E493),0))</f>
        <v/>
      </c>
      <c r="R493" s="28" t="str">
        <f aca="false">IF(Q493="","",ROUND(Q493*L493,0))</f>
        <v/>
      </c>
      <c r="T493" s="29" t="str">
        <f aca="false">IF(A493="","",IF(MONTH(A493)=3,DATE(YEAR(A493),4,30),DATE(YEAR(A493),MONTH(A493)+1,7)))</f>
        <v/>
      </c>
      <c r="U493" s="26" t="str">
        <f aca="false">IF(OR(R493="",F493=""),"",IF(R493=0,0,IF(F493&gt;T493,(YEAR(F493)-YEAR(A493))*12+MONTH(F493)-MONTH(A493)+1,0)))</f>
        <v/>
      </c>
      <c r="V493" s="30" t="str">
        <f aca="false">IF(U493="","",ROUND(R493*Summary!$C$7*U493,0))</f>
        <v/>
      </c>
      <c r="W493" s="21" t="str">
        <f aca="false">IF(OR($B493="",$C493="",$E493=""),"",IF(R493=0,"No TDS yet",IF(F493="",IF(Summary!$C$6&gt;T493,"Overdue","Pending"),IF(F493&gt;T493,"Deposited late","Deposited"))))</f>
        <v/>
      </c>
      <c r="X493" s="31" t="str">
        <f aca="false">IF(B493="","",IF(OR(ISNA(MATCH($B493,Deductees!$A$5:$A$304,0)),ISNA(MATCH($C493,'Section Master'!$A$5:$A$29,0)),E493=""),1,0))</f>
        <v/>
      </c>
    </row>
    <row r="494" customFormat="false" ht="15" hidden="false" customHeight="true" outlineLevel="0" collapsed="false">
      <c r="A494" s="32"/>
      <c r="B494" s="17"/>
      <c r="C494" s="17"/>
      <c r="D494" s="17"/>
      <c r="E494" s="33"/>
      <c r="F494" s="32"/>
      <c r="G494" s="17"/>
      <c r="H494" s="24" t="str">
        <f aca="false">IF($B494="","",IFERROR(INDEX(Deductees!$B$5:$B$304,MATCH($B494,Deductees!$A$5:$A$304,0))&amp;"",""))</f>
        <v/>
      </c>
      <c r="I494" s="24" t="str">
        <f aca="false">IF($B494="","",IFERROR(INDEX(Deductees!$C$5:$C$304,MATCH($B494,Deductees!$A$5:$A$304,0)),"Not in master"))</f>
        <v/>
      </c>
      <c r="J494" s="24" t="str">
        <f aca="false">IF($B494="","",IFERROR(INDEX(Deductees!$D$5:$D$304,MATCH($B494,Deductees!$A$5:$A$304,0)),"-"))</f>
        <v/>
      </c>
      <c r="K494" s="24" t="str">
        <f aca="false">IF($C494="","",IFERROR(INDEX('Section Master'!$C$5:$C$29,MATCH($C494,'Section Master'!$A$5:$A$29,0))&amp;" / "&amp;INDEX('Section Master'!$D$5:$D$29,MATCH($C494,'Section Master'!$A$5:$A$29,0)),"Code not found"))</f>
        <v/>
      </c>
      <c r="L494" s="25" t="str">
        <f aca="false">IF(OR($B494="",$C494="",$E494=""),"",IFERROR(IF(I494&lt;&gt;"Valid",MAX(INDEX('Section Master'!$F$5:$F$29,MATCH($C494,'Section Master'!$A$5:$A$29,0)),INDEX('Section Master'!$G$5:$G$29,MATCH($C494,'Section Master'!$A$5:$A$29,0))),IF(J494="Individual/HUF",INDEX('Section Master'!$E$5:$E$29,MATCH($C494,'Section Master'!$A$5:$A$29,0)),INDEX('Section Master'!$F$5:$F$29,MATCH($C494,'Section Master'!$A$5:$A$29,0)))),0))</f>
        <v/>
      </c>
      <c r="M494" s="26" t="str">
        <f aca="false">IF(A494="","",IF(MONTH(A494)&gt;=4,YEAR(A494),YEAR(A494)-1))</f>
        <v/>
      </c>
      <c r="N494" s="21" t="str">
        <f aca="false">IF(A494="","","Q"&amp;CHOOSE(MONTH(A494),4,4,4,1,1,1,2,2,2,3,3,3))</f>
        <v/>
      </c>
      <c r="O494" s="27" t="str">
        <f aca="false">IF(OR($B494="",$C494="",$E494=""),"",SUMIFS($E$6:E494,$B$6:B494,B494,$C$6:C494,C494,$M$6:M494,M494))</f>
        <v/>
      </c>
      <c r="P494" s="27" t="str">
        <f aca="false">IF(OR($B494="",$C494="",$E494=""),"",SUMIFS($Q$6:Q493,$B$6:B493,B494,$C$6:C493,C494,$M$6:M493,M494))</f>
        <v/>
      </c>
      <c r="Q494" s="27" t="str">
        <f aca="false">IF(OR($B494="",$C494="",$E494=""),"",IFERROR(CHOOSE(MATCH(INDEX('Section Master'!$H$5:$H$29,MATCH($C494,'Section Master'!$A$5:$A$29,0)),{"Single+Aggregate","Aggregate","Per payment","Excess over","None"},0),IF(O494&gt;INDEX('Section Master'!$J$5:$J$29,MATCH($C494,'Section Master'!$A$5:$A$29,0)),O494-P494,IF(E494&gt;INDEX('Section Master'!$I$5:$I$29,MATCH($C494,'Section Master'!$A$5:$A$29,0)),E494,0)),IF(O494&gt;INDEX('Section Master'!$J$5:$J$29,MATCH($C494,'Section Master'!$A$5:$A$29,0)),O494-P494,0),IF(E494&gt;INDEX('Section Master'!$I$5:$I$29,MATCH($C494,'Section Master'!$A$5:$A$29,0)),E494,0),MAX(0,O494-INDEX('Section Master'!$J$5:$J$29,MATCH($C494,'Section Master'!$A$5:$A$29,0)))-P494,E494),0))</f>
        <v/>
      </c>
      <c r="R494" s="28" t="str">
        <f aca="false">IF(Q494="","",ROUND(Q494*L494,0))</f>
        <v/>
      </c>
      <c r="T494" s="29" t="str">
        <f aca="false">IF(A494="","",IF(MONTH(A494)=3,DATE(YEAR(A494),4,30),DATE(YEAR(A494),MONTH(A494)+1,7)))</f>
        <v/>
      </c>
      <c r="U494" s="26" t="str">
        <f aca="false">IF(OR(R494="",F494=""),"",IF(R494=0,0,IF(F494&gt;T494,(YEAR(F494)-YEAR(A494))*12+MONTH(F494)-MONTH(A494)+1,0)))</f>
        <v/>
      </c>
      <c r="V494" s="30" t="str">
        <f aca="false">IF(U494="","",ROUND(R494*Summary!$C$7*U494,0))</f>
        <v/>
      </c>
      <c r="W494" s="21" t="str">
        <f aca="false">IF(OR($B494="",$C494="",$E494=""),"",IF(R494=0,"No TDS yet",IF(F494="",IF(Summary!$C$6&gt;T494,"Overdue","Pending"),IF(F494&gt;T494,"Deposited late","Deposited"))))</f>
        <v/>
      </c>
      <c r="X494" s="31" t="str">
        <f aca="false">IF(B494="","",IF(OR(ISNA(MATCH($B494,Deductees!$A$5:$A$304,0)),ISNA(MATCH($C494,'Section Master'!$A$5:$A$29,0)),E494=""),1,0))</f>
        <v/>
      </c>
    </row>
    <row r="495" customFormat="false" ht="15" hidden="false" customHeight="true" outlineLevel="0" collapsed="false">
      <c r="A495" s="32"/>
      <c r="B495" s="17"/>
      <c r="C495" s="17"/>
      <c r="D495" s="17"/>
      <c r="E495" s="33"/>
      <c r="F495" s="32"/>
      <c r="G495" s="17"/>
      <c r="H495" s="24" t="str">
        <f aca="false">IF($B495="","",IFERROR(INDEX(Deductees!$B$5:$B$304,MATCH($B495,Deductees!$A$5:$A$304,0))&amp;"",""))</f>
        <v/>
      </c>
      <c r="I495" s="24" t="str">
        <f aca="false">IF($B495="","",IFERROR(INDEX(Deductees!$C$5:$C$304,MATCH($B495,Deductees!$A$5:$A$304,0)),"Not in master"))</f>
        <v/>
      </c>
      <c r="J495" s="24" t="str">
        <f aca="false">IF($B495="","",IFERROR(INDEX(Deductees!$D$5:$D$304,MATCH($B495,Deductees!$A$5:$A$304,0)),"-"))</f>
        <v/>
      </c>
      <c r="K495" s="24" t="str">
        <f aca="false">IF($C495="","",IFERROR(INDEX('Section Master'!$C$5:$C$29,MATCH($C495,'Section Master'!$A$5:$A$29,0))&amp;" / "&amp;INDEX('Section Master'!$D$5:$D$29,MATCH($C495,'Section Master'!$A$5:$A$29,0)),"Code not found"))</f>
        <v/>
      </c>
      <c r="L495" s="25" t="str">
        <f aca="false">IF(OR($B495="",$C495="",$E495=""),"",IFERROR(IF(I495&lt;&gt;"Valid",MAX(INDEX('Section Master'!$F$5:$F$29,MATCH($C495,'Section Master'!$A$5:$A$29,0)),INDEX('Section Master'!$G$5:$G$29,MATCH($C495,'Section Master'!$A$5:$A$29,0))),IF(J495="Individual/HUF",INDEX('Section Master'!$E$5:$E$29,MATCH($C495,'Section Master'!$A$5:$A$29,0)),INDEX('Section Master'!$F$5:$F$29,MATCH($C495,'Section Master'!$A$5:$A$29,0)))),0))</f>
        <v/>
      </c>
      <c r="M495" s="26" t="str">
        <f aca="false">IF(A495="","",IF(MONTH(A495)&gt;=4,YEAR(A495),YEAR(A495)-1))</f>
        <v/>
      </c>
      <c r="N495" s="21" t="str">
        <f aca="false">IF(A495="","","Q"&amp;CHOOSE(MONTH(A495),4,4,4,1,1,1,2,2,2,3,3,3))</f>
        <v/>
      </c>
      <c r="O495" s="27" t="str">
        <f aca="false">IF(OR($B495="",$C495="",$E495=""),"",SUMIFS($E$6:E495,$B$6:B495,B495,$C$6:C495,C495,$M$6:M495,M495))</f>
        <v/>
      </c>
      <c r="P495" s="27" t="str">
        <f aca="false">IF(OR($B495="",$C495="",$E495=""),"",SUMIFS($Q$6:Q494,$B$6:B494,B495,$C$6:C494,C495,$M$6:M494,M495))</f>
        <v/>
      </c>
      <c r="Q495" s="27" t="str">
        <f aca="false">IF(OR($B495="",$C495="",$E495=""),"",IFERROR(CHOOSE(MATCH(INDEX('Section Master'!$H$5:$H$29,MATCH($C495,'Section Master'!$A$5:$A$29,0)),{"Single+Aggregate","Aggregate","Per payment","Excess over","None"},0),IF(O495&gt;INDEX('Section Master'!$J$5:$J$29,MATCH($C495,'Section Master'!$A$5:$A$29,0)),O495-P495,IF(E495&gt;INDEX('Section Master'!$I$5:$I$29,MATCH($C495,'Section Master'!$A$5:$A$29,0)),E495,0)),IF(O495&gt;INDEX('Section Master'!$J$5:$J$29,MATCH($C495,'Section Master'!$A$5:$A$29,0)),O495-P495,0),IF(E495&gt;INDEX('Section Master'!$I$5:$I$29,MATCH($C495,'Section Master'!$A$5:$A$29,0)),E495,0),MAX(0,O495-INDEX('Section Master'!$J$5:$J$29,MATCH($C495,'Section Master'!$A$5:$A$29,0)))-P495,E495),0))</f>
        <v/>
      </c>
      <c r="R495" s="28" t="str">
        <f aca="false">IF(Q495="","",ROUND(Q495*L495,0))</f>
        <v/>
      </c>
      <c r="T495" s="29" t="str">
        <f aca="false">IF(A495="","",IF(MONTH(A495)=3,DATE(YEAR(A495),4,30),DATE(YEAR(A495),MONTH(A495)+1,7)))</f>
        <v/>
      </c>
      <c r="U495" s="26" t="str">
        <f aca="false">IF(OR(R495="",F495=""),"",IF(R495=0,0,IF(F495&gt;T495,(YEAR(F495)-YEAR(A495))*12+MONTH(F495)-MONTH(A495)+1,0)))</f>
        <v/>
      </c>
      <c r="V495" s="30" t="str">
        <f aca="false">IF(U495="","",ROUND(R495*Summary!$C$7*U495,0))</f>
        <v/>
      </c>
      <c r="W495" s="21" t="str">
        <f aca="false">IF(OR($B495="",$C495="",$E495=""),"",IF(R495=0,"No TDS yet",IF(F495="",IF(Summary!$C$6&gt;T495,"Overdue","Pending"),IF(F495&gt;T495,"Deposited late","Deposited"))))</f>
        <v/>
      </c>
      <c r="X495" s="31" t="str">
        <f aca="false">IF(B495="","",IF(OR(ISNA(MATCH($B495,Deductees!$A$5:$A$304,0)),ISNA(MATCH($C495,'Section Master'!$A$5:$A$29,0)),E495=""),1,0))</f>
        <v/>
      </c>
    </row>
    <row r="496" customFormat="false" ht="15" hidden="false" customHeight="true" outlineLevel="0" collapsed="false">
      <c r="A496" s="32"/>
      <c r="B496" s="17"/>
      <c r="C496" s="17"/>
      <c r="D496" s="17"/>
      <c r="E496" s="33"/>
      <c r="F496" s="32"/>
      <c r="G496" s="17"/>
      <c r="H496" s="24" t="str">
        <f aca="false">IF($B496="","",IFERROR(INDEX(Deductees!$B$5:$B$304,MATCH($B496,Deductees!$A$5:$A$304,0))&amp;"",""))</f>
        <v/>
      </c>
      <c r="I496" s="24" t="str">
        <f aca="false">IF($B496="","",IFERROR(INDEX(Deductees!$C$5:$C$304,MATCH($B496,Deductees!$A$5:$A$304,0)),"Not in master"))</f>
        <v/>
      </c>
      <c r="J496" s="24" t="str">
        <f aca="false">IF($B496="","",IFERROR(INDEX(Deductees!$D$5:$D$304,MATCH($B496,Deductees!$A$5:$A$304,0)),"-"))</f>
        <v/>
      </c>
      <c r="K496" s="24" t="str">
        <f aca="false">IF($C496="","",IFERROR(INDEX('Section Master'!$C$5:$C$29,MATCH($C496,'Section Master'!$A$5:$A$29,0))&amp;" / "&amp;INDEX('Section Master'!$D$5:$D$29,MATCH($C496,'Section Master'!$A$5:$A$29,0)),"Code not found"))</f>
        <v/>
      </c>
      <c r="L496" s="25" t="str">
        <f aca="false">IF(OR($B496="",$C496="",$E496=""),"",IFERROR(IF(I496&lt;&gt;"Valid",MAX(INDEX('Section Master'!$F$5:$F$29,MATCH($C496,'Section Master'!$A$5:$A$29,0)),INDEX('Section Master'!$G$5:$G$29,MATCH($C496,'Section Master'!$A$5:$A$29,0))),IF(J496="Individual/HUF",INDEX('Section Master'!$E$5:$E$29,MATCH($C496,'Section Master'!$A$5:$A$29,0)),INDEX('Section Master'!$F$5:$F$29,MATCH($C496,'Section Master'!$A$5:$A$29,0)))),0))</f>
        <v/>
      </c>
      <c r="M496" s="26" t="str">
        <f aca="false">IF(A496="","",IF(MONTH(A496)&gt;=4,YEAR(A496),YEAR(A496)-1))</f>
        <v/>
      </c>
      <c r="N496" s="21" t="str">
        <f aca="false">IF(A496="","","Q"&amp;CHOOSE(MONTH(A496),4,4,4,1,1,1,2,2,2,3,3,3))</f>
        <v/>
      </c>
      <c r="O496" s="27" t="str">
        <f aca="false">IF(OR($B496="",$C496="",$E496=""),"",SUMIFS($E$6:E496,$B$6:B496,B496,$C$6:C496,C496,$M$6:M496,M496))</f>
        <v/>
      </c>
      <c r="P496" s="27" t="str">
        <f aca="false">IF(OR($B496="",$C496="",$E496=""),"",SUMIFS($Q$6:Q495,$B$6:B495,B496,$C$6:C495,C496,$M$6:M495,M496))</f>
        <v/>
      </c>
      <c r="Q496" s="27" t="str">
        <f aca="false">IF(OR($B496="",$C496="",$E496=""),"",IFERROR(CHOOSE(MATCH(INDEX('Section Master'!$H$5:$H$29,MATCH($C496,'Section Master'!$A$5:$A$29,0)),{"Single+Aggregate","Aggregate","Per payment","Excess over","None"},0),IF(O496&gt;INDEX('Section Master'!$J$5:$J$29,MATCH($C496,'Section Master'!$A$5:$A$29,0)),O496-P496,IF(E496&gt;INDEX('Section Master'!$I$5:$I$29,MATCH($C496,'Section Master'!$A$5:$A$29,0)),E496,0)),IF(O496&gt;INDEX('Section Master'!$J$5:$J$29,MATCH($C496,'Section Master'!$A$5:$A$29,0)),O496-P496,0),IF(E496&gt;INDEX('Section Master'!$I$5:$I$29,MATCH($C496,'Section Master'!$A$5:$A$29,0)),E496,0),MAX(0,O496-INDEX('Section Master'!$J$5:$J$29,MATCH($C496,'Section Master'!$A$5:$A$29,0)))-P496,E496),0))</f>
        <v/>
      </c>
      <c r="R496" s="28" t="str">
        <f aca="false">IF(Q496="","",ROUND(Q496*L496,0))</f>
        <v/>
      </c>
      <c r="T496" s="29" t="str">
        <f aca="false">IF(A496="","",IF(MONTH(A496)=3,DATE(YEAR(A496),4,30),DATE(YEAR(A496),MONTH(A496)+1,7)))</f>
        <v/>
      </c>
      <c r="U496" s="26" t="str">
        <f aca="false">IF(OR(R496="",F496=""),"",IF(R496=0,0,IF(F496&gt;T496,(YEAR(F496)-YEAR(A496))*12+MONTH(F496)-MONTH(A496)+1,0)))</f>
        <v/>
      </c>
      <c r="V496" s="30" t="str">
        <f aca="false">IF(U496="","",ROUND(R496*Summary!$C$7*U496,0))</f>
        <v/>
      </c>
      <c r="W496" s="21" t="str">
        <f aca="false">IF(OR($B496="",$C496="",$E496=""),"",IF(R496=0,"No TDS yet",IF(F496="",IF(Summary!$C$6&gt;T496,"Overdue","Pending"),IF(F496&gt;T496,"Deposited late","Deposited"))))</f>
        <v/>
      </c>
      <c r="X496" s="31" t="str">
        <f aca="false">IF(B496="","",IF(OR(ISNA(MATCH($B496,Deductees!$A$5:$A$304,0)),ISNA(MATCH($C496,'Section Master'!$A$5:$A$29,0)),E496=""),1,0))</f>
        <v/>
      </c>
    </row>
    <row r="497" customFormat="false" ht="15" hidden="false" customHeight="true" outlineLevel="0" collapsed="false">
      <c r="A497" s="32"/>
      <c r="B497" s="17"/>
      <c r="C497" s="17"/>
      <c r="D497" s="17"/>
      <c r="E497" s="33"/>
      <c r="F497" s="32"/>
      <c r="G497" s="17"/>
      <c r="H497" s="24" t="str">
        <f aca="false">IF($B497="","",IFERROR(INDEX(Deductees!$B$5:$B$304,MATCH($B497,Deductees!$A$5:$A$304,0))&amp;"",""))</f>
        <v/>
      </c>
      <c r="I497" s="24" t="str">
        <f aca="false">IF($B497="","",IFERROR(INDEX(Deductees!$C$5:$C$304,MATCH($B497,Deductees!$A$5:$A$304,0)),"Not in master"))</f>
        <v/>
      </c>
      <c r="J497" s="24" t="str">
        <f aca="false">IF($B497="","",IFERROR(INDEX(Deductees!$D$5:$D$304,MATCH($B497,Deductees!$A$5:$A$304,0)),"-"))</f>
        <v/>
      </c>
      <c r="K497" s="24" t="str">
        <f aca="false">IF($C497="","",IFERROR(INDEX('Section Master'!$C$5:$C$29,MATCH($C497,'Section Master'!$A$5:$A$29,0))&amp;" / "&amp;INDEX('Section Master'!$D$5:$D$29,MATCH($C497,'Section Master'!$A$5:$A$29,0)),"Code not found"))</f>
        <v/>
      </c>
      <c r="L497" s="25" t="str">
        <f aca="false">IF(OR($B497="",$C497="",$E497=""),"",IFERROR(IF(I497&lt;&gt;"Valid",MAX(INDEX('Section Master'!$F$5:$F$29,MATCH($C497,'Section Master'!$A$5:$A$29,0)),INDEX('Section Master'!$G$5:$G$29,MATCH($C497,'Section Master'!$A$5:$A$29,0))),IF(J497="Individual/HUF",INDEX('Section Master'!$E$5:$E$29,MATCH($C497,'Section Master'!$A$5:$A$29,0)),INDEX('Section Master'!$F$5:$F$29,MATCH($C497,'Section Master'!$A$5:$A$29,0)))),0))</f>
        <v/>
      </c>
      <c r="M497" s="26" t="str">
        <f aca="false">IF(A497="","",IF(MONTH(A497)&gt;=4,YEAR(A497),YEAR(A497)-1))</f>
        <v/>
      </c>
      <c r="N497" s="21" t="str">
        <f aca="false">IF(A497="","","Q"&amp;CHOOSE(MONTH(A497),4,4,4,1,1,1,2,2,2,3,3,3))</f>
        <v/>
      </c>
      <c r="O497" s="27" t="str">
        <f aca="false">IF(OR($B497="",$C497="",$E497=""),"",SUMIFS($E$6:E497,$B$6:B497,B497,$C$6:C497,C497,$M$6:M497,M497))</f>
        <v/>
      </c>
      <c r="P497" s="27" t="str">
        <f aca="false">IF(OR($B497="",$C497="",$E497=""),"",SUMIFS($Q$6:Q496,$B$6:B496,B497,$C$6:C496,C497,$M$6:M496,M497))</f>
        <v/>
      </c>
      <c r="Q497" s="27" t="str">
        <f aca="false">IF(OR($B497="",$C497="",$E497=""),"",IFERROR(CHOOSE(MATCH(INDEX('Section Master'!$H$5:$H$29,MATCH($C497,'Section Master'!$A$5:$A$29,0)),{"Single+Aggregate","Aggregate","Per payment","Excess over","None"},0),IF(O497&gt;INDEX('Section Master'!$J$5:$J$29,MATCH($C497,'Section Master'!$A$5:$A$29,0)),O497-P497,IF(E497&gt;INDEX('Section Master'!$I$5:$I$29,MATCH($C497,'Section Master'!$A$5:$A$29,0)),E497,0)),IF(O497&gt;INDEX('Section Master'!$J$5:$J$29,MATCH($C497,'Section Master'!$A$5:$A$29,0)),O497-P497,0),IF(E497&gt;INDEX('Section Master'!$I$5:$I$29,MATCH($C497,'Section Master'!$A$5:$A$29,0)),E497,0),MAX(0,O497-INDEX('Section Master'!$J$5:$J$29,MATCH($C497,'Section Master'!$A$5:$A$29,0)))-P497,E497),0))</f>
        <v/>
      </c>
      <c r="R497" s="28" t="str">
        <f aca="false">IF(Q497="","",ROUND(Q497*L497,0))</f>
        <v/>
      </c>
      <c r="T497" s="29" t="str">
        <f aca="false">IF(A497="","",IF(MONTH(A497)=3,DATE(YEAR(A497),4,30),DATE(YEAR(A497),MONTH(A497)+1,7)))</f>
        <v/>
      </c>
      <c r="U497" s="26" t="str">
        <f aca="false">IF(OR(R497="",F497=""),"",IF(R497=0,0,IF(F497&gt;T497,(YEAR(F497)-YEAR(A497))*12+MONTH(F497)-MONTH(A497)+1,0)))</f>
        <v/>
      </c>
      <c r="V497" s="30" t="str">
        <f aca="false">IF(U497="","",ROUND(R497*Summary!$C$7*U497,0))</f>
        <v/>
      </c>
      <c r="W497" s="21" t="str">
        <f aca="false">IF(OR($B497="",$C497="",$E497=""),"",IF(R497=0,"No TDS yet",IF(F497="",IF(Summary!$C$6&gt;T497,"Overdue","Pending"),IF(F497&gt;T497,"Deposited late","Deposited"))))</f>
        <v/>
      </c>
      <c r="X497" s="31" t="str">
        <f aca="false">IF(B497="","",IF(OR(ISNA(MATCH($B497,Deductees!$A$5:$A$304,0)),ISNA(MATCH($C497,'Section Master'!$A$5:$A$29,0)),E497=""),1,0))</f>
        <v/>
      </c>
    </row>
    <row r="498" customFormat="false" ht="15" hidden="false" customHeight="true" outlineLevel="0" collapsed="false">
      <c r="A498" s="32"/>
      <c r="B498" s="17"/>
      <c r="C498" s="17"/>
      <c r="D498" s="17"/>
      <c r="E498" s="33"/>
      <c r="F498" s="32"/>
      <c r="G498" s="17"/>
      <c r="H498" s="24" t="str">
        <f aca="false">IF($B498="","",IFERROR(INDEX(Deductees!$B$5:$B$304,MATCH($B498,Deductees!$A$5:$A$304,0))&amp;"",""))</f>
        <v/>
      </c>
      <c r="I498" s="24" t="str">
        <f aca="false">IF($B498="","",IFERROR(INDEX(Deductees!$C$5:$C$304,MATCH($B498,Deductees!$A$5:$A$304,0)),"Not in master"))</f>
        <v/>
      </c>
      <c r="J498" s="24" t="str">
        <f aca="false">IF($B498="","",IFERROR(INDEX(Deductees!$D$5:$D$304,MATCH($B498,Deductees!$A$5:$A$304,0)),"-"))</f>
        <v/>
      </c>
      <c r="K498" s="24" t="str">
        <f aca="false">IF($C498="","",IFERROR(INDEX('Section Master'!$C$5:$C$29,MATCH($C498,'Section Master'!$A$5:$A$29,0))&amp;" / "&amp;INDEX('Section Master'!$D$5:$D$29,MATCH($C498,'Section Master'!$A$5:$A$29,0)),"Code not found"))</f>
        <v/>
      </c>
      <c r="L498" s="25" t="str">
        <f aca="false">IF(OR($B498="",$C498="",$E498=""),"",IFERROR(IF(I498&lt;&gt;"Valid",MAX(INDEX('Section Master'!$F$5:$F$29,MATCH($C498,'Section Master'!$A$5:$A$29,0)),INDEX('Section Master'!$G$5:$G$29,MATCH($C498,'Section Master'!$A$5:$A$29,0))),IF(J498="Individual/HUF",INDEX('Section Master'!$E$5:$E$29,MATCH($C498,'Section Master'!$A$5:$A$29,0)),INDEX('Section Master'!$F$5:$F$29,MATCH($C498,'Section Master'!$A$5:$A$29,0)))),0))</f>
        <v/>
      </c>
      <c r="M498" s="26" t="str">
        <f aca="false">IF(A498="","",IF(MONTH(A498)&gt;=4,YEAR(A498),YEAR(A498)-1))</f>
        <v/>
      </c>
      <c r="N498" s="21" t="str">
        <f aca="false">IF(A498="","","Q"&amp;CHOOSE(MONTH(A498),4,4,4,1,1,1,2,2,2,3,3,3))</f>
        <v/>
      </c>
      <c r="O498" s="27" t="str">
        <f aca="false">IF(OR($B498="",$C498="",$E498=""),"",SUMIFS($E$6:E498,$B$6:B498,B498,$C$6:C498,C498,$M$6:M498,M498))</f>
        <v/>
      </c>
      <c r="P498" s="27" t="str">
        <f aca="false">IF(OR($B498="",$C498="",$E498=""),"",SUMIFS($Q$6:Q497,$B$6:B497,B498,$C$6:C497,C498,$M$6:M497,M498))</f>
        <v/>
      </c>
      <c r="Q498" s="27" t="str">
        <f aca="false">IF(OR($B498="",$C498="",$E498=""),"",IFERROR(CHOOSE(MATCH(INDEX('Section Master'!$H$5:$H$29,MATCH($C498,'Section Master'!$A$5:$A$29,0)),{"Single+Aggregate","Aggregate","Per payment","Excess over","None"},0),IF(O498&gt;INDEX('Section Master'!$J$5:$J$29,MATCH($C498,'Section Master'!$A$5:$A$29,0)),O498-P498,IF(E498&gt;INDEX('Section Master'!$I$5:$I$29,MATCH($C498,'Section Master'!$A$5:$A$29,0)),E498,0)),IF(O498&gt;INDEX('Section Master'!$J$5:$J$29,MATCH($C498,'Section Master'!$A$5:$A$29,0)),O498-P498,0),IF(E498&gt;INDEX('Section Master'!$I$5:$I$29,MATCH($C498,'Section Master'!$A$5:$A$29,0)),E498,0),MAX(0,O498-INDEX('Section Master'!$J$5:$J$29,MATCH($C498,'Section Master'!$A$5:$A$29,0)))-P498,E498),0))</f>
        <v/>
      </c>
      <c r="R498" s="28" t="str">
        <f aca="false">IF(Q498="","",ROUND(Q498*L498,0))</f>
        <v/>
      </c>
      <c r="T498" s="29" t="str">
        <f aca="false">IF(A498="","",IF(MONTH(A498)=3,DATE(YEAR(A498),4,30),DATE(YEAR(A498),MONTH(A498)+1,7)))</f>
        <v/>
      </c>
      <c r="U498" s="26" t="str">
        <f aca="false">IF(OR(R498="",F498=""),"",IF(R498=0,0,IF(F498&gt;T498,(YEAR(F498)-YEAR(A498))*12+MONTH(F498)-MONTH(A498)+1,0)))</f>
        <v/>
      </c>
      <c r="V498" s="30" t="str">
        <f aca="false">IF(U498="","",ROUND(R498*Summary!$C$7*U498,0))</f>
        <v/>
      </c>
      <c r="W498" s="21" t="str">
        <f aca="false">IF(OR($B498="",$C498="",$E498=""),"",IF(R498=0,"No TDS yet",IF(F498="",IF(Summary!$C$6&gt;T498,"Overdue","Pending"),IF(F498&gt;T498,"Deposited late","Deposited"))))</f>
        <v/>
      </c>
      <c r="X498" s="31" t="str">
        <f aca="false">IF(B498="","",IF(OR(ISNA(MATCH($B498,Deductees!$A$5:$A$304,0)),ISNA(MATCH($C498,'Section Master'!$A$5:$A$29,0)),E498=""),1,0))</f>
        <v/>
      </c>
    </row>
    <row r="499" customFormat="false" ht="15" hidden="false" customHeight="true" outlineLevel="0" collapsed="false">
      <c r="A499" s="32"/>
      <c r="B499" s="17"/>
      <c r="C499" s="17"/>
      <c r="D499" s="17"/>
      <c r="E499" s="33"/>
      <c r="F499" s="32"/>
      <c r="G499" s="17"/>
      <c r="H499" s="24" t="str">
        <f aca="false">IF($B499="","",IFERROR(INDEX(Deductees!$B$5:$B$304,MATCH($B499,Deductees!$A$5:$A$304,0))&amp;"",""))</f>
        <v/>
      </c>
      <c r="I499" s="24" t="str">
        <f aca="false">IF($B499="","",IFERROR(INDEX(Deductees!$C$5:$C$304,MATCH($B499,Deductees!$A$5:$A$304,0)),"Not in master"))</f>
        <v/>
      </c>
      <c r="J499" s="24" t="str">
        <f aca="false">IF($B499="","",IFERROR(INDEX(Deductees!$D$5:$D$304,MATCH($B499,Deductees!$A$5:$A$304,0)),"-"))</f>
        <v/>
      </c>
      <c r="K499" s="24" t="str">
        <f aca="false">IF($C499="","",IFERROR(INDEX('Section Master'!$C$5:$C$29,MATCH($C499,'Section Master'!$A$5:$A$29,0))&amp;" / "&amp;INDEX('Section Master'!$D$5:$D$29,MATCH($C499,'Section Master'!$A$5:$A$29,0)),"Code not found"))</f>
        <v/>
      </c>
      <c r="L499" s="25" t="str">
        <f aca="false">IF(OR($B499="",$C499="",$E499=""),"",IFERROR(IF(I499&lt;&gt;"Valid",MAX(INDEX('Section Master'!$F$5:$F$29,MATCH($C499,'Section Master'!$A$5:$A$29,0)),INDEX('Section Master'!$G$5:$G$29,MATCH($C499,'Section Master'!$A$5:$A$29,0))),IF(J499="Individual/HUF",INDEX('Section Master'!$E$5:$E$29,MATCH($C499,'Section Master'!$A$5:$A$29,0)),INDEX('Section Master'!$F$5:$F$29,MATCH($C499,'Section Master'!$A$5:$A$29,0)))),0))</f>
        <v/>
      </c>
      <c r="M499" s="26" t="str">
        <f aca="false">IF(A499="","",IF(MONTH(A499)&gt;=4,YEAR(A499),YEAR(A499)-1))</f>
        <v/>
      </c>
      <c r="N499" s="21" t="str">
        <f aca="false">IF(A499="","","Q"&amp;CHOOSE(MONTH(A499),4,4,4,1,1,1,2,2,2,3,3,3))</f>
        <v/>
      </c>
      <c r="O499" s="27" t="str">
        <f aca="false">IF(OR($B499="",$C499="",$E499=""),"",SUMIFS($E$6:E499,$B$6:B499,B499,$C$6:C499,C499,$M$6:M499,M499))</f>
        <v/>
      </c>
      <c r="P499" s="27" t="str">
        <f aca="false">IF(OR($B499="",$C499="",$E499=""),"",SUMIFS($Q$6:Q498,$B$6:B498,B499,$C$6:C498,C499,$M$6:M498,M499))</f>
        <v/>
      </c>
      <c r="Q499" s="27" t="str">
        <f aca="false">IF(OR($B499="",$C499="",$E499=""),"",IFERROR(CHOOSE(MATCH(INDEX('Section Master'!$H$5:$H$29,MATCH($C499,'Section Master'!$A$5:$A$29,0)),{"Single+Aggregate","Aggregate","Per payment","Excess over","None"},0),IF(O499&gt;INDEX('Section Master'!$J$5:$J$29,MATCH($C499,'Section Master'!$A$5:$A$29,0)),O499-P499,IF(E499&gt;INDEX('Section Master'!$I$5:$I$29,MATCH($C499,'Section Master'!$A$5:$A$29,0)),E499,0)),IF(O499&gt;INDEX('Section Master'!$J$5:$J$29,MATCH($C499,'Section Master'!$A$5:$A$29,0)),O499-P499,0),IF(E499&gt;INDEX('Section Master'!$I$5:$I$29,MATCH($C499,'Section Master'!$A$5:$A$29,0)),E499,0),MAX(0,O499-INDEX('Section Master'!$J$5:$J$29,MATCH($C499,'Section Master'!$A$5:$A$29,0)))-P499,E499),0))</f>
        <v/>
      </c>
      <c r="R499" s="28" t="str">
        <f aca="false">IF(Q499="","",ROUND(Q499*L499,0))</f>
        <v/>
      </c>
      <c r="T499" s="29" t="str">
        <f aca="false">IF(A499="","",IF(MONTH(A499)=3,DATE(YEAR(A499),4,30),DATE(YEAR(A499),MONTH(A499)+1,7)))</f>
        <v/>
      </c>
      <c r="U499" s="26" t="str">
        <f aca="false">IF(OR(R499="",F499=""),"",IF(R499=0,0,IF(F499&gt;T499,(YEAR(F499)-YEAR(A499))*12+MONTH(F499)-MONTH(A499)+1,0)))</f>
        <v/>
      </c>
      <c r="V499" s="30" t="str">
        <f aca="false">IF(U499="","",ROUND(R499*Summary!$C$7*U499,0))</f>
        <v/>
      </c>
      <c r="W499" s="21" t="str">
        <f aca="false">IF(OR($B499="",$C499="",$E499=""),"",IF(R499=0,"No TDS yet",IF(F499="",IF(Summary!$C$6&gt;T499,"Overdue","Pending"),IF(F499&gt;T499,"Deposited late","Deposited"))))</f>
        <v/>
      </c>
      <c r="X499" s="31" t="str">
        <f aca="false">IF(B499="","",IF(OR(ISNA(MATCH($B499,Deductees!$A$5:$A$304,0)),ISNA(MATCH($C499,'Section Master'!$A$5:$A$29,0)),E499=""),1,0))</f>
        <v/>
      </c>
    </row>
    <row r="500" customFormat="false" ht="15" hidden="false" customHeight="true" outlineLevel="0" collapsed="false">
      <c r="A500" s="32"/>
      <c r="B500" s="17"/>
      <c r="C500" s="17"/>
      <c r="D500" s="17"/>
      <c r="E500" s="33"/>
      <c r="F500" s="32"/>
      <c r="G500" s="17"/>
      <c r="H500" s="24" t="str">
        <f aca="false">IF($B500="","",IFERROR(INDEX(Deductees!$B$5:$B$304,MATCH($B500,Deductees!$A$5:$A$304,0))&amp;"",""))</f>
        <v/>
      </c>
      <c r="I500" s="24" t="str">
        <f aca="false">IF($B500="","",IFERROR(INDEX(Deductees!$C$5:$C$304,MATCH($B500,Deductees!$A$5:$A$304,0)),"Not in master"))</f>
        <v/>
      </c>
      <c r="J500" s="24" t="str">
        <f aca="false">IF($B500="","",IFERROR(INDEX(Deductees!$D$5:$D$304,MATCH($B500,Deductees!$A$5:$A$304,0)),"-"))</f>
        <v/>
      </c>
      <c r="K500" s="24" t="str">
        <f aca="false">IF($C500="","",IFERROR(INDEX('Section Master'!$C$5:$C$29,MATCH($C500,'Section Master'!$A$5:$A$29,0))&amp;" / "&amp;INDEX('Section Master'!$D$5:$D$29,MATCH($C500,'Section Master'!$A$5:$A$29,0)),"Code not found"))</f>
        <v/>
      </c>
      <c r="L500" s="25" t="str">
        <f aca="false">IF(OR($B500="",$C500="",$E500=""),"",IFERROR(IF(I500&lt;&gt;"Valid",MAX(INDEX('Section Master'!$F$5:$F$29,MATCH($C500,'Section Master'!$A$5:$A$29,0)),INDEX('Section Master'!$G$5:$G$29,MATCH($C500,'Section Master'!$A$5:$A$29,0))),IF(J500="Individual/HUF",INDEX('Section Master'!$E$5:$E$29,MATCH($C500,'Section Master'!$A$5:$A$29,0)),INDEX('Section Master'!$F$5:$F$29,MATCH($C500,'Section Master'!$A$5:$A$29,0)))),0))</f>
        <v/>
      </c>
      <c r="M500" s="26" t="str">
        <f aca="false">IF(A500="","",IF(MONTH(A500)&gt;=4,YEAR(A500),YEAR(A500)-1))</f>
        <v/>
      </c>
      <c r="N500" s="21" t="str">
        <f aca="false">IF(A500="","","Q"&amp;CHOOSE(MONTH(A500),4,4,4,1,1,1,2,2,2,3,3,3))</f>
        <v/>
      </c>
      <c r="O500" s="27" t="str">
        <f aca="false">IF(OR($B500="",$C500="",$E500=""),"",SUMIFS($E$6:E500,$B$6:B500,B500,$C$6:C500,C500,$M$6:M500,M500))</f>
        <v/>
      </c>
      <c r="P500" s="27" t="str">
        <f aca="false">IF(OR($B500="",$C500="",$E500=""),"",SUMIFS($Q$6:Q499,$B$6:B499,B500,$C$6:C499,C500,$M$6:M499,M500))</f>
        <v/>
      </c>
      <c r="Q500" s="27" t="str">
        <f aca="false">IF(OR($B500="",$C500="",$E500=""),"",IFERROR(CHOOSE(MATCH(INDEX('Section Master'!$H$5:$H$29,MATCH($C500,'Section Master'!$A$5:$A$29,0)),{"Single+Aggregate","Aggregate","Per payment","Excess over","None"},0),IF(O500&gt;INDEX('Section Master'!$J$5:$J$29,MATCH($C500,'Section Master'!$A$5:$A$29,0)),O500-P500,IF(E500&gt;INDEX('Section Master'!$I$5:$I$29,MATCH($C500,'Section Master'!$A$5:$A$29,0)),E500,0)),IF(O500&gt;INDEX('Section Master'!$J$5:$J$29,MATCH($C500,'Section Master'!$A$5:$A$29,0)),O500-P500,0),IF(E500&gt;INDEX('Section Master'!$I$5:$I$29,MATCH($C500,'Section Master'!$A$5:$A$29,0)),E500,0),MAX(0,O500-INDEX('Section Master'!$J$5:$J$29,MATCH($C500,'Section Master'!$A$5:$A$29,0)))-P500,E500),0))</f>
        <v/>
      </c>
      <c r="R500" s="28" t="str">
        <f aca="false">IF(Q500="","",ROUND(Q500*L500,0))</f>
        <v/>
      </c>
      <c r="T500" s="29" t="str">
        <f aca="false">IF(A500="","",IF(MONTH(A500)=3,DATE(YEAR(A500),4,30),DATE(YEAR(A500),MONTH(A500)+1,7)))</f>
        <v/>
      </c>
      <c r="U500" s="26" t="str">
        <f aca="false">IF(OR(R500="",F500=""),"",IF(R500=0,0,IF(F500&gt;T500,(YEAR(F500)-YEAR(A500))*12+MONTH(F500)-MONTH(A500)+1,0)))</f>
        <v/>
      </c>
      <c r="V500" s="30" t="str">
        <f aca="false">IF(U500="","",ROUND(R500*Summary!$C$7*U500,0))</f>
        <v/>
      </c>
      <c r="W500" s="21" t="str">
        <f aca="false">IF(OR($B500="",$C500="",$E500=""),"",IF(R500=0,"No TDS yet",IF(F500="",IF(Summary!$C$6&gt;T500,"Overdue","Pending"),IF(F500&gt;T500,"Deposited late","Deposited"))))</f>
        <v/>
      </c>
      <c r="X500" s="31" t="str">
        <f aca="false">IF(B500="","",IF(OR(ISNA(MATCH($B500,Deductees!$A$5:$A$304,0)),ISNA(MATCH($C500,'Section Master'!$A$5:$A$29,0)),E500=""),1,0))</f>
        <v/>
      </c>
    </row>
    <row r="501" customFormat="false" ht="15" hidden="false" customHeight="true" outlineLevel="0" collapsed="false">
      <c r="A501" s="32"/>
      <c r="B501" s="17"/>
      <c r="C501" s="17"/>
      <c r="D501" s="17"/>
      <c r="E501" s="33"/>
      <c r="F501" s="32"/>
      <c r="G501" s="17"/>
      <c r="H501" s="24" t="str">
        <f aca="false">IF($B501="","",IFERROR(INDEX(Deductees!$B$5:$B$304,MATCH($B501,Deductees!$A$5:$A$304,0))&amp;"",""))</f>
        <v/>
      </c>
      <c r="I501" s="24" t="str">
        <f aca="false">IF($B501="","",IFERROR(INDEX(Deductees!$C$5:$C$304,MATCH($B501,Deductees!$A$5:$A$304,0)),"Not in master"))</f>
        <v/>
      </c>
      <c r="J501" s="24" t="str">
        <f aca="false">IF($B501="","",IFERROR(INDEX(Deductees!$D$5:$D$304,MATCH($B501,Deductees!$A$5:$A$304,0)),"-"))</f>
        <v/>
      </c>
      <c r="K501" s="24" t="str">
        <f aca="false">IF($C501="","",IFERROR(INDEX('Section Master'!$C$5:$C$29,MATCH($C501,'Section Master'!$A$5:$A$29,0))&amp;" / "&amp;INDEX('Section Master'!$D$5:$D$29,MATCH($C501,'Section Master'!$A$5:$A$29,0)),"Code not found"))</f>
        <v/>
      </c>
      <c r="L501" s="25" t="str">
        <f aca="false">IF(OR($B501="",$C501="",$E501=""),"",IFERROR(IF(I501&lt;&gt;"Valid",MAX(INDEX('Section Master'!$F$5:$F$29,MATCH($C501,'Section Master'!$A$5:$A$29,0)),INDEX('Section Master'!$G$5:$G$29,MATCH($C501,'Section Master'!$A$5:$A$29,0))),IF(J501="Individual/HUF",INDEX('Section Master'!$E$5:$E$29,MATCH($C501,'Section Master'!$A$5:$A$29,0)),INDEX('Section Master'!$F$5:$F$29,MATCH($C501,'Section Master'!$A$5:$A$29,0)))),0))</f>
        <v/>
      </c>
      <c r="M501" s="26" t="str">
        <f aca="false">IF(A501="","",IF(MONTH(A501)&gt;=4,YEAR(A501),YEAR(A501)-1))</f>
        <v/>
      </c>
      <c r="N501" s="21" t="str">
        <f aca="false">IF(A501="","","Q"&amp;CHOOSE(MONTH(A501),4,4,4,1,1,1,2,2,2,3,3,3))</f>
        <v/>
      </c>
      <c r="O501" s="27" t="str">
        <f aca="false">IF(OR($B501="",$C501="",$E501=""),"",SUMIFS($E$6:E501,$B$6:B501,B501,$C$6:C501,C501,$M$6:M501,M501))</f>
        <v/>
      </c>
      <c r="P501" s="27" t="str">
        <f aca="false">IF(OR($B501="",$C501="",$E501=""),"",SUMIFS($Q$6:Q500,$B$6:B500,B501,$C$6:C500,C501,$M$6:M500,M501))</f>
        <v/>
      </c>
      <c r="Q501" s="27" t="str">
        <f aca="false">IF(OR($B501="",$C501="",$E501=""),"",IFERROR(CHOOSE(MATCH(INDEX('Section Master'!$H$5:$H$29,MATCH($C501,'Section Master'!$A$5:$A$29,0)),{"Single+Aggregate","Aggregate","Per payment","Excess over","None"},0),IF(O501&gt;INDEX('Section Master'!$J$5:$J$29,MATCH($C501,'Section Master'!$A$5:$A$29,0)),O501-P501,IF(E501&gt;INDEX('Section Master'!$I$5:$I$29,MATCH($C501,'Section Master'!$A$5:$A$29,0)),E501,0)),IF(O501&gt;INDEX('Section Master'!$J$5:$J$29,MATCH($C501,'Section Master'!$A$5:$A$29,0)),O501-P501,0),IF(E501&gt;INDEX('Section Master'!$I$5:$I$29,MATCH($C501,'Section Master'!$A$5:$A$29,0)),E501,0),MAX(0,O501-INDEX('Section Master'!$J$5:$J$29,MATCH($C501,'Section Master'!$A$5:$A$29,0)))-P501,E501),0))</f>
        <v/>
      </c>
      <c r="R501" s="28" t="str">
        <f aca="false">IF(Q501="","",ROUND(Q501*L501,0))</f>
        <v/>
      </c>
      <c r="T501" s="29" t="str">
        <f aca="false">IF(A501="","",IF(MONTH(A501)=3,DATE(YEAR(A501),4,30),DATE(YEAR(A501),MONTH(A501)+1,7)))</f>
        <v/>
      </c>
      <c r="U501" s="26" t="str">
        <f aca="false">IF(OR(R501="",F501=""),"",IF(R501=0,0,IF(F501&gt;T501,(YEAR(F501)-YEAR(A501))*12+MONTH(F501)-MONTH(A501)+1,0)))</f>
        <v/>
      </c>
      <c r="V501" s="30" t="str">
        <f aca="false">IF(U501="","",ROUND(R501*Summary!$C$7*U501,0))</f>
        <v/>
      </c>
      <c r="W501" s="21" t="str">
        <f aca="false">IF(OR($B501="",$C501="",$E501=""),"",IF(R501=0,"No TDS yet",IF(F501="",IF(Summary!$C$6&gt;T501,"Overdue","Pending"),IF(F501&gt;T501,"Deposited late","Deposited"))))</f>
        <v/>
      </c>
      <c r="X501" s="31" t="str">
        <f aca="false">IF(B501="","",IF(OR(ISNA(MATCH($B501,Deductees!$A$5:$A$304,0)),ISNA(MATCH($C501,'Section Master'!$A$5:$A$29,0)),E501=""),1,0))</f>
        <v/>
      </c>
    </row>
    <row r="502" customFormat="false" ht="15" hidden="false" customHeight="true" outlineLevel="0" collapsed="false">
      <c r="A502" s="32"/>
      <c r="B502" s="17"/>
      <c r="C502" s="17"/>
      <c r="D502" s="17"/>
      <c r="E502" s="33"/>
      <c r="F502" s="32"/>
      <c r="G502" s="17"/>
      <c r="H502" s="24" t="str">
        <f aca="false">IF($B502="","",IFERROR(INDEX(Deductees!$B$5:$B$304,MATCH($B502,Deductees!$A$5:$A$304,0))&amp;"",""))</f>
        <v/>
      </c>
      <c r="I502" s="24" t="str">
        <f aca="false">IF($B502="","",IFERROR(INDEX(Deductees!$C$5:$C$304,MATCH($B502,Deductees!$A$5:$A$304,0)),"Not in master"))</f>
        <v/>
      </c>
      <c r="J502" s="24" t="str">
        <f aca="false">IF($B502="","",IFERROR(INDEX(Deductees!$D$5:$D$304,MATCH($B502,Deductees!$A$5:$A$304,0)),"-"))</f>
        <v/>
      </c>
      <c r="K502" s="24" t="str">
        <f aca="false">IF($C502="","",IFERROR(INDEX('Section Master'!$C$5:$C$29,MATCH($C502,'Section Master'!$A$5:$A$29,0))&amp;" / "&amp;INDEX('Section Master'!$D$5:$D$29,MATCH($C502,'Section Master'!$A$5:$A$29,0)),"Code not found"))</f>
        <v/>
      </c>
      <c r="L502" s="25" t="str">
        <f aca="false">IF(OR($B502="",$C502="",$E502=""),"",IFERROR(IF(I502&lt;&gt;"Valid",MAX(INDEX('Section Master'!$F$5:$F$29,MATCH($C502,'Section Master'!$A$5:$A$29,0)),INDEX('Section Master'!$G$5:$G$29,MATCH($C502,'Section Master'!$A$5:$A$29,0))),IF(J502="Individual/HUF",INDEX('Section Master'!$E$5:$E$29,MATCH($C502,'Section Master'!$A$5:$A$29,0)),INDEX('Section Master'!$F$5:$F$29,MATCH($C502,'Section Master'!$A$5:$A$29,0)))),0))</f>
        <v/>
      </c>
      <c r="M502" s="26" t="str">
        <f aca="false">IF(A502="","",IF(MONTH(A502)&gt;=4,YEAR(A502),YEAR(A502)-1))</f>
        <v/>
      </c>
      <c r="N502" s="21" t="str">
        <f aca="false">IF(A502="","","Q"&amp;CHOOSE(MONTH(A502),4,4,4,1,1,1,2,2,2,3,3,3))</f>
        <v/>
      </c>
      <c r="O502" s="27" t="str">
        <f aca="false">IF(OR($B502="",$C502="",$E502=""),"",SUMIFS($E$6:E502,$B$6:B502,B502,$C$6:C502,C502,$M$6:M502,M502))</f>
        <v/>
      </c>
      <c r="P502" s="27" t="str">
        <f aca="false">IF(OR($B502="",$C502="",$E502=""),"",SUMIFS($Q$6:Q501,$B$6:B501,B502,$C$6:C501,C502,$M$6:M501,M502))</f>
        <v/>
      </c>
      <c r="Q502" s="27" t="str">
        <f aca="false">IF(OR($B502="",$C502="",$E502=""),"",IFERROR(CHOOSE(MATCH(INDEX('Section Master'!$H$5:$H$29,MATCH($C502,'Section Master'!$A$5:$A$29,0)),{"Single+Aggregate","Aggregate","Per payment","Excess over","None"},0),IF(O502&gt;INDEX('Section Master'!$J$5:$J$29,MATCH($C502,'Section Master'!$A$5:$A$29,0)),O502-P502,IF(E502&gt;INDEX('Section Master'!$I$5:$I$29,MATCH($C502,'Section Master'!$A$5:$A$29,0)),E502,0)),IF(O502&gt;INDEX('Section Master'!$J$5:$J$29,MATCH($C502,'Section Master'!$A$5:$A$29,0)),O502-P502,0),IF(E502&gt;INDEX('Section Master'!$I$5:$I$29,MATCH($C502,'Section Master'!$A$5:$A$29,0)),E502,0),MAX(0,O502-INDEX('Section Master'!$J$5:$J$29,MATCH($C502,'Section Master'!$A$5:$A$29,0)))-P502,E502),0))</f>
        <v/>
      </c>
      <c r="R502" s="28" t="str">
        <f aca="false">IF(Q502="","",ROUND(Q502*L502,0))</f>
        <v/>
      </c>
      <c r="T502" s="29" t="str">
        <f aca="false">IF(A502="","",IF(MONTH(A502)=3,DATE(YEAR(A502),4,30),DATE(YEAR(A502),MONTH(A502)+1,7)))</f>
        <v/>
      </c>
      <c r="U502" s="26" t="str">
        <f aca="false">IF(OR(R502="",F502=""),"",IF(R502=0,0,IF(F502&gt;T502,(YEAR(F502)-YEAR(A502))*12+MONTH(F502)-MONTH(A502)+1,0)))</f>
        <v/>
      </c>
      <c r="V502" s="30" t="str">
        <f aca="false">IF(U502="","",ROUND(R502*Summary!$C$7*U502,0))</f>
        <v/>
      </c>
      <c r="W502" s="21" t="str">
        <f aca="false">IF(OR($B502="",$C502="",$E502=""),"",IF(R502=0,"No TDS yet",IF(F502="",IF(Summary!$C$6&gt;T502,"Overdue","Pending"),IF(F502&gt;T502,"Deposited late","Deposited"))))</f>
        <v/>
      </c>
      <c r="X502" s="31" t="str">
        <f aca="false">IF(B502="","",IF(OR(ISNA(MATCH($B502,Deductees!$A$5:$A$304,0)),ISNA(MATCH($C502,'Section Master'!$A$5:$A$29,0)),E502=""),1,0))</f>
        <v/>
      </c>
    </row>
    <row r="503" customFormat="false" ht="15" hidden="false" customHeight="true" outlineLevel="0" collapsed="false">
      <c r="A503" s="32"/>
      <c r="B503" s="17"/>
      <c r="C503" s="17"/>
      <c r="D503" s="17"/>
      <c r="E503" s="33"/>
      <c r="F503" s="32"/>
      <c r="G503" s="17"/>
      <c r="H503" s="24" t="str">
        <f aca="false">IF($B503="","",IFERROR(INDEX(Deductees!$B$5:$B$304,MATCH($B503,Deductees!$A$5:$A$304,0))&amp;"",""))</f>
        <v/>
      </c>
      <c r="I503" s="24" t="str">
        <f aca="false">IF($B503="","",IFERROR(INDEX(Deductees!$C$5:$C$304,MATCH($B503,Deductees!$A$5:$A$304,0)),"Not in master"))</f>
        <v/>
      </c>
      <c r="J503" s="24" t="str">
        <f aca="false">IF($B503="","",IFERROR(INDEX(Deductees!$D$5:$D$304,MATCH($B503,Deductees!$A$5:$A$304,0)),"-"))</f>
        <v/>
      </c>
      <c r="K503" s="24" t="str">
        <f aca="false">IF($C503="","",IFERROR(INDEX('Section Master'!$C$5:$C$29,MATCH($C503,'Section Master'!$A$5:$A$29,0))&amp;" / "&amp;INDEX('Section Master'!$D$5:$D$29,MATCH($C503,'Section Master'!$A$5:$A$29,0)),"Code not found"))</f>
        <v/>
      </c>
      <c r="L503" s="25" t="str">
        <f aca="false">IF(OR($B503="",$C503="",$E503=""),"",IFERROR(IF(I503&lt;&gt;"Valid",MAX(INDEX('Section Master'!$F$5:$F$29,MATCH($C503,'Section Master'!$A$5:$A$29,0)),INDEX('Section Master'!$G$5:$G$29,MATCH($C503,'Section Master'!$A$5:$A$29,0))),IF(J503="Individual/HUF",INDEX('Section Master'!$E$5:$E$29,MATCH($C503,'Section Master'!$A$5:$A$29,0)),INDEX('Section Master'!$F$5:$F$29,MATCH($C503,'Section Master'!$A$5:$A$29,0)))),0))</f>
        <v/>
      </c>
      <c r="M503" s="26" t="str">
        <f aca="false">IF(A503="","",IF(MONTH(A503)&gt;=4,YEAR(A503),YEAR(A503)-1))</f>
        <v/>
      </c>
      <c r="N503" s="21" t="str">
        <f aca="false">IF(A503="","","Q"&amp;CHOOSE(MONTH(A503),4,4,4,1,1,1,2,2,2,3,3,3))</f>
        <v/>
      </c>
      <c r="O503" s="27" t="str">
        <f aca="false">IF(OR($B503="",$C503="",$E503=""),"",SUMIFS($E$6:E503,$B$6:B503,B503,$C$6:C503,C503,$M$6:M503,M503))</f>
        <v/>
      </c>
      <c r="P503" s="27" t="str">
        <f aca="false">IF(OR($B503="",$C503="",$E503=""),"",SUMIFS($Q$6:Q502,$B$6:B502,B503,$C$6:C502,C503,$M$6:M502,M503))</f>
        <v/>
      </c>
      <c r="Q503" s="27" t="str">
        <f aca="false">IF(OR($B503="",$C503="",$E503=""),"",IFERROR(CHOOSE(MATCH(INDEX('Section Master'!$H$5:$H$29,MATCH($C503,'Section Master'!$A$5:$A$29,0)),{"Single+Aggregate","Aggregate","Per payment","Excess over","None"},0),IF(O503&gt;INDEX('Section Master'!$J$5:$J$29,MATCH($C503,'Section Master'!$A$5:$A$29,0)),O503-P503,IF(E503&gt;INDEX('Section Master'!$I$5:$I$29,MATCH($C503,'Section Master'!$A$5:$A$29,0)),E503,0)),IF(O503&gt;INDEX('Section Master'!$J$5:$J$29,MATCH($C503,'Section Master'!$A$5:$A$29,0)),O503-P503,0),IF(E503&gt;INDEX('Section Master'!$I$5:$I$29,MATCH($C503,'Section Master'!$A$5:$A$29,0)),E503,0),MAX(0,O503-INDEX('Section Master'!$J$5:$J$29,MATCH($C503,'Section Master'!$A$5:$A$29,0)))-P503,E503),0))</f>
        <v/>
      </c>
      <c r="R503" s="28" t="str">
        <f aca="false">IF(Q503="","",ROUND(Q503*L503,0))</f>
        <v/>
      </c>
      <c r="T503" s="29" t="str">
        <f aca="false">IF(A503="","",IF(MONTH(A503)=3,DATE(YEAR(A503),4,30),DATE(YEAR(A503),MONTH(A503)+1,7)))</f>
        <v/>
      </c>
      <c r="U503" s="26" t="str">
        <f aca="false">IF(OR(R503="",F503=""),"",IF(R503=0,0,IF(F503&gt;T503,(YEAR(F503)-YEAR(A503))*12+MONTH(F503)-MONTH(A503)+1,0)))</f>
        <v/>
      </c>
      <c r="V503" s="30" t="str">
        <f aca="false">IF(U503="","",ROUND(R503*Summary!$C$7*U503,0))</f>
        <v/>
      </c>
      <c r="W503" s="21" t="str">
        <f aca="false">IF(OR($B503="",$C503="",$E503=""),"",IF(R503=0,"No TDS yet",IF(F503="",IF(Summary!$C$6&gt;T503,"Overdue","Pending"),IF(F503&gt;T503,"Deposited late","Deposited"))))</f>
        <v/>
      </c>
      <c r="X503" s="31" t="str">
        <f aca="false">IF(B503="","",IF(OR(ISNA(MATCH($B503,Deductees!$A$5:$A$304,0)),ISNA(MATCH($C503,'Section Master'!$A$5:$A$29,0)),E503=""),1,0))</f>
        <v/>
      </c>
    </row>
    <row r="504" customFormat="false" ht="15" hidden="false" customHeight="true" outlineLevel="0" collapsed="false">
      <c r="A504" s="32"/>
      <c r="B504" s="17"/>
      <c r="C504" s="17"/>
      <c r="D504" s="17"/>
      <c r="E504" s="33"/>
      <c r="F504" s="32"/>
      <c r="G504" s="17"/>
      <c r="H504" s="24" t="str">
        <f aca="false">IF($B504="","",IFERROR(INDEX(Deductees!$B$5:$B$304,MATCH($B504,Deductees!$A$5:$A$304,0))&amp;"",""))</f>
        <v/>
      </c>
      <c r="I504" s="24" t="str">
        <f aca="false">IF($B504="","",IFERROR(INDEX(Deductees!$C$5:$C$304,MATCH($B504,Deductees!$A$5:$A$304,0)),"Not in master"))</f>
        <v/>
      </c>
      <c r="J504" s="24" t="str">
        <f aca="false">IF($B504="","",IFERROR(INDEX(Deductees!$D$5:$D$304,MATCH($B504,Deductees!$A$5:$A$304,0)),"-"))</f>
        <v/>
      </c>
      <c r="K504" s="24" t="str">
        <f aca="false">IF($C504="","",IFERROR(INDEX('Section Master'!$C$5:$C$29,MATCH($C504,'Section Master'!$A$5:$A$29,0))&amp;" / "&amp;INDEX('Section Master'!$D$5:$D$29,MATCH($C504,'Section Master'!$A$5:$A$29,0)),"Code not found"))</f>
        <v/>
      </c>
      <c r="L504" s="25" t="str">
        <f aca="false">IF(OR($B504="",$C504="",$E504=""),"",IFERROR(IF(I504&lt;&gt;"Valid",MAX(INDEX('Section Master'!$F$5:$F$29,MATCH($C504,'Section Master'!$A$5:$A$29,0)),INDEX('Section Master'!$G$5:$G$29,MATCH($C504,'Section Master'!$A$5:$A$29,0))),IF(J504="Individual/HUF",INDEX('Section Master'!$E$5:$E$29,MATCH($C504,'Section Master'!$A$5:$A$29,0)),INDEX('Section Master'!$F$5:$F$29,MATCH($C504,'Section Master'!$A$5:$A$29,0)))),0))</f>
        <v/>
      </c>
      <c r="M504" s="26" t="str">
        <f aca="false">IF(A504="","",IF(MONTH(A504)&gt;=4,YEAR(A504),YEAR(A504)-1))</f>
        <v/>
      </c>
      <c r="N504" s="21" t="str">
        <f aca="false">IF(A504="","","Q"&amp;CHOOSE(MONTH(A504),4,4,4,1,1,1,2,2,2,3,3,3))</f>
        <v/>
      </c>
      <c r="O504" s="27" t="str">
        <f aca="false">IF(OR($B504="",$C504="",$E504=""),"",SUMIFS($E$6:E504,$B$6:B504,B504,$C$6:C504,C504,$M$6:M504,M504))</f>
        <v/>
      </c>
      <c r="P504" s="27" t="str">
        <f aca="false">IF(OR($B504="",$C504="",$E504=""),"",SUMIFS($Q$6:Q503,$B$6:B503,B504,$C$6:C503,C504,$M$6:M503,M504))</f>
        <v/>
      </c>
      <c r="Q504" s="27" t="str">
        <f aca="false">IF(OR($B504="",$C504="",$E504=""),"",IFERROR(CHOOSE(MATCH(INDEX('Section Master'!$H$5:$H$29,MATCH($C504,'Section Master'!$A$5:$A$29,0)),{"Single+Aggregate","Aggregate","Per payment","Excess over","None"},0),IF(O504&gt;INDEX('Section Master'!$J$5:$J$29,MATCH($C504,'Section Master'!$A$5:$A$29,0)),O504-P504,IF(E504&gt;INDEX('Section Master'!$I$5:$I$29,MATCH($C504,'Section Master'!$A$5:$A$29,0)),E504,0)),IF(O504&gt;INDEX('Section Master'!$J$5:$J$29,MATCH($C504,'Section Master'!$A$5:$A$29,0)),O504-P504,0),IF(E504&gt;INDEX('Section Master'!$I$5:$I$29,MATCH($C504,'Section Master'!$A$5:$A$29,0)),E504,0),MAX(0,O504-INDEX('Section Master'!$J$5:$J$29,MATCH($C504,'Section Master'!$A$5:$A$29,0)))-P504,E504),0))</f>
        <v/>
      </c>
      <c r="R504" s="28" t="str">
        <f aca="false">IF(Q504="","",ROUND(Q504*L504,0))</f>
        <v/>
      </c>
      <c r="T504" s="29" t="str">
        <f aca="false">IF(A504="","",IF(MONTH(A504)=3,DATE(YEAR(A504),4,30),DATE(YEAR(A504),MONTH(A504)+1,7)))</f>
        <v/>
      </c>
      <c r="U504" s="26" t="str">
        <f aca="false">IF(OR(R504="",F504=""),"",IF(R504=0,0,IF(F504&gt;T504,(YEAR(F504)-YEAR(A504))*12+MONTH(F504)-MONTH(A504)+1,0)))</f>
        <v/>
      </c>
      <c r="V504" s="30" t="str">
        <f aca="false">IF(U504="","",ROUND(R504*Summary!$C$7*U504,0))</f>
        <v/>
      </c>
      <c r="W504" s="21" t="str">
        <f aca="false">IF(OR($B504="",$C504="",$E504=""),"",IF(R504=0,"No TDS yet",IF(F504="",IF(Summary!$C$6&gt;T504,"Overdue","Pending"),IF(F504&gt;T504,"Deposited late","Deposited"))))</f>
        <v/>
      </c>
      <c r="X504" s="31" t="str">
        <f aca="false">IF(B504="","",IF(OR(ISNA(MATCH($B504,Deductees!$A$5:$A$304,0)),ISNA(MATCH($C504,'Section Master'!$A$5:$A$29,0)),E504=""),1,0))</f>
        <v/>
      </c>
    </row>
    <row r="505" customFormat="false" ht="15" hidden="false" customHeight="true" outlineLevel="0" collapsed="false">
      <c r="A505" s="32"/>
      <c r="B505" s="17"/>
      <c r="C505" s="17"/>
      <c r="D505" s="17"/>
      <c r="E505" s="33"/>
      <c r="F505" s="32"/>
      <c r="G505" s="17"/>
      <c r="H505" s="24" t="str">
        <f aca="false">IF($B505="","",IFERROR(INDEX(Deductees!$B$5:$B$304,MATCH($B505,Deductees!$A$5:$A$304,0))&amp;"",""))</f>
        <v/>
      </c>
      <c r="I505" s="24" t="str">
        <f aca="false">IF($B505="","",IFERROR(INDEX(Deductees!$C$5:$C$304,MATCH($B505,Deductees!$A$5:$A$304,0)),"Not in master"))</f>
        <v/>
      </c>
      <c r="J505" s="24" t="str">
        <f aca="false">IF($B505="","",IFERROR(INDEX(Deductees!$D$5:$D$304,MATCH($B505,Deductees!$A$5:$A$304,0)),"-"))</f>
        <v/>
      </c>
      <c r="K505" s="24" t="str">
        <f aca="false">IF($C505="","",IFERROR(INDEX('Section Master'!$C$5:$C$29,MATCH($C505,'Section Master'!$A$5:$A$29,0))&amp;" / "&amp;INDEX('Section Master'!$D$5:$D$29,MATCH($C505,'Section Master'!$A$5:$A$29,0)),"Code not found"))</f>
        <v/>
      </c>
      <c r="L505" s="25" t="str">
        <f aca="false">IF(OR($B505="",$C505="",$E505=""),"",IFERROR(IF(I505&lt;&gt;"Valid",MAX(INDEX('Section Master'!$F$5:$F$29,MATCH($C505,'Section Master'!$A$5:$A$29,0)),INDEX('Section Master'!$G$5:$G$29,MATCH($C505,'Section Master'!$A$5:$A$29,0))),IF(J505="Individual/HUF",INDEX('Section Master'!$E$5:$E$29,MATCH($C505,'Section Master'!$A$5:$A$29,0)),INDEX('Section Master'!$F$5:$F$29,MATCH($C505,'Section Master'!$A$5:$A$29,0)))),0))</f>
        <v/>
      </c>
      <c r="M505" s="26" t="str">
        <f aca="false">IF(A505="","",IF(MONTH(A505)&gt;=4,YEAR(A505),YEAR(A505)-1))</f>
        <v/>
      </c>
      <c r="N505" s="21" t="str">
        <f aca="false">IF(A505="","","Q"&amp;CHOOSE(MONTH(A505),4,4,4,1,1,1,2,2,2,3,3,3))</f>
        <v/>
      </c>
      <c r="O505" s="27" t="str">
        <f aca="false">IF(OR($B505="",$C505="",$E505=""),"",SUMIFS($E$6:E505,$B$6:B505,B505,$C$6:C505,C505,$M$6:M505,M505))</f>
        <v/>
      </c>
      <c r="P505" s="27" t="str">
        <f aca="false">IF(OR($B505="",$C505="",$E505=""),"",SUMIFS($Q$6:Q504,$B$6:B504,B505,$C$6:C504,C505,$M$6:M504,M505))</f>
        <v/>
      </c>
      <c r="Q505" s="27" t="str">
        <f aca="false">IF(OR($B505="",$C505="",$E505=""),"",IFERROR(CHOOSE(MATCH(INDEX('Section Master'!$H$5:$H$29,MATCH($C505,'Section Master'!$A$5:$A$29,0)),{"Single+Aggregate","Aggregate","Per payment","Excess over","None"},0),IF(O505&gt;INDEX('Section Master'!$J$5:$J$29,MATCH($C505,'Section Master'!$A$5:$A$29,0)),O505-P505,IF(E505&gt;INDEX('Section Master'!$I$5:$I$29,MATCH($C505,'Section Master'!$A$5:$A$29,0)),E505,0)),IF(O505&gt;INDEX('Section Master'!$J$5:$J$29,MATCH($C505,'Section Master'!$A$5:$A$29,0)),O505-P505,0),IF(E505&gt;INDEX('Section Master'!$I$5:$I$29,MATCH($C505,'Section Master'!$A$5:$A$29,0)),E505,0),MAX(0,O505-INDEX('Section Master'!$J$5:$J$29,MATCH($C505,'Section Master'!$A$5:$A$29,0)))-P505,E505),0))</f>
        <v/>
      </c>
      <c r="R505" s="28" t="str">
        <f aca="false">IF(Q505="","",ROUND(Q505*L505,0))</f>
        <v/>
      </c>
      <c r="T505" s="29" t="str">
        <f aca="false">IF(A505="","",IF(MONTH(A505)=3,DATE(YEAR(A505),4,30),DATE(YEAR(A505),MONTH(A505)+1,7)))</f>
        <v/>
      </c>
      <c r="U505" s="26" t="str">
        <f aca="false">IF(OR(R505="",F505=""),"",IF(R505=0,0,IF(F505&gt;T505,(YEAR(F505)-YEAR(A505))*12+MONTH(F505)-MONTH(A505)+1,0)))</f>
        <v/>
      </c>
      <c r="V505" s="30" t="str">
        <f aca="false">IF(U505="","",ROUND(R505*Summary!$C$7*U505,0))</f>
        <v/>
      </c>
      <c r="W505" s="21" t="str">
        <f aca="false">IF(OR($B505="",$C505="",$E505=""),"",IF(R505=0,"No TDS yet",IF(F505="",IF(Summary!$C$6&gt;T505,"Overdue","Pending"),IF(F505&gt;T505,"Deposited late","Deposited"))))</f>
        <v/>
      </c>
      <c r="X505" s="31" t="str">
        <f aca="false">IF(B505="","",IF(OR(ISNA(MATCH($B505,Deductees!$A$5:$A$304,0)),ISNA(MATCH($C505,'Section Master'!$A$5:$A$29,0)),E505=""),1,0))</f>
        <v/>
      </c>
    </row>
  </sheetData>
  <conditionalFormatting sqref="W6:W505">
    <cfRule type="cellIs" priority="2" operator="equal" aboveAverage="0" equalAverage="0" bottom="0" percent="0" rank="0" text="" dxfId="0">
      <formula>"Overdue"</formula>
    </cfRule>
    <cfRule type="cellIs" priority="3" operator="equal" aboveAverage="0" equalAverage="0" bottom="0" percent="0" rank="0" text="" dxfId="1">
      <formula>"Deposited late"</formula>
    </cfRule>
  </conditionalFormatting>
  <conditionalFormatting sqref="X6:X505">
    <cfRule type="cellIs" priority="4" operator="equal" aboveAverage="0" equalAverage="0" bottom="0" percent="0" rank="0" text="" dxfId="0">
      <formula>1</formula>
    </cfRule>
  </conditionalFormatting>
  <dataValidations count="2">
    <dataValidation allowBlank="true" errorStyle="stop" operator="between" prompt="Pick the deductee (add new names in Deductees)" promptTitle="Select" showDropDown="false" showErrorMessage="false" showInputMessage="true" sqref="B6:B505" type="list">
      <formula1>Deductees!$A$5:$A$304</formula1>
      <formula2>0</formula2>
    </dataValidation>
    <dataValidation allowBlank="true" errorStyle="stop" operator="between" prompt="TDS code" promptTitle="Select" showDropDown="false" showErrorMessage="false" showInputMessage="true" sqref="C6:C505" type="list">
      <formula1>'Section Master'!$A$5:$A$29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K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30"/>
    <col collapsed="false" customWidth="true" hidden="false" outlineLevel="0" max="3" min="3" style="1" width="15"/>
    <col collapsed="false" customWidth="true" hidden="false" outlineLevel="0" max="7" min="4" style="1" width="13"/>
    <col collapsed="false" customWidth="true" hidden="false" outlineLevel="0" max="10" min="8" style="1" width="14"/>
    <col collapsed="false" customWidth="true" hidden="false" outlineLevel="0" max="11" min="11" style="1" width="12"/>
  </cols>
  <sheetData>
    <row r="1" customFormat="false" ht="21.75" hidden="false" customHeight="true" outlineLevel="0" collapsed="false">
      <c r="A1" s="13" t="s">
        <v>213</v>
      </c>
      <c r="K1" s="14" t="s">
        <v>55</v>
      </c>
    </row>
    <row r="3" customFormat="false" ht="15" hidden="false" customHeight="true" outlineLevel="0" collapsed="false">
      <c r="A3" s="34" t="s">
        <v>214</v>
      </c>
      <c r="B3" s="34"/>
      <c r="C3" s="35" t="s">
        <v>215</v>
      </c>
    </row>
    <row r="4" customFormat="false" ht="15" hidden="false" customHeight="true" outlineLevel="0" collapsed="false">
      <c r="A4" s="34" t="s">
        <v>216</v>
      </c>
      <c r="B4" s="34"/>
      <c r="C4" s="35" t="s">
        <v>217</v>
      </c>
    </row>
    <row r="5" customFormat="false" ht="15" hidden="false" customHeight="true" outlineLevel="0" collapsed="false">
      <c r="A5" s="34" t="s">
        <v>218</v>
      </c>
      <c r="B5" s="34"/>
      <c r="C5" s="36" t="n">
        <v>2026</v>
      </c>
    </row>
    <row r="6" customFormat="false" ht="15" hidden="false" customHeight="true" outlineLevel="0" collapsed="false">
      <c r="A6" s="34" t="s">
        <v>219</v>
      </c>
      <c r="B6" s="34"/>
      <c r="C6" s="37" t="n">
        <v>46295</v>
      </c>
    </row>
    <row r="7" customFormat="false" ht="15" hidden="false" customHeight="true" outlineLevel="0" collapsed="false">
      <c r="A7" s="34" t="s">
        <v>220</v>
      </c>
      <c r="B7" s="34"/>
      <c r="C7" s="38" t="n">
        <v>0.015</v>
      </c>
    </row>
    <row r="10" customFormat="false" ht="33.75" hidden="false" customHeight="true" outlineLevel="0" collapsed="false">
      <c r="A10" s="15" t="s">
        <v>57</v>
      </c>
      <c r="B10" s="16" t="s">
        <v>221</v>
      </c>
      <c r="C10" s="16" t="s">
        <v>222</v>
      </c>
      <c r="D10" s="16" t="s">
        <v>223</v>
      </c>
      <c r="E10" s="16" t="s">
        <v>224</v>
      </c>
      <c r="F10" s="16" t="s">
        <v>225</v>
      </c>
      <c r="G10" s="16" t="s">
        <v>226</v>
      </c>
      <c r="H10" s="16" t="s">
        <v>227</v>
      </c>
      <c r="I10" s="16" t="s">
        <v>228</v>
      </c>
      <c r="J10" s="16" t="s">
        <v>229</v>
      </c>
      <c r="K10" s="16" t="s">
        <v>230</v>
      </c>
    </row>
    <row r="11" customFormat="false" ht="15" hidden="false" customHeight="true" outlineLevel="0" collapsed="false">
      <c r="A11" s="24" t="str">
        <f aca="false">IF('Section Master'!A5="","",'Section Master'!A5)</f>
        <v>CON</v>
      </c>
      <c r="B11" s="24" t="str">
        <f aca="false">IF(A11="","",'Section Master'!B5)</f>
        <v>Payment to contractor / sub-contractor</v>
      </c>
      <c r="C11" s="24" t="str">
        <f aca="false">IF(A11="","",'Section Master'!C5&amp;" / "&amp;'Section Master'!D5)</f>
        <v>393(1) Table 6(i) / 194C</v>
      </c>
      <c r="D11" s="30" t="n">
        <f aca="false">IF(A11="","",SUMIFS(Register!$E$6:$E$505,Register!$C$6:$C$505,$A11,Register!$M$6:$M$505,Summary!$C$5))</f>
        <v>575000</v>
      </c>
      <c r="E11" s="30" t="n">
        <f aca="false">IF($A11="","",SUMIFS(Register!$R$6:$R$505,Register!$C$6:$C$505,$A11,Register!$M$6:$M$505,Summary!$C$5,Register!$N$6:$N$505,"Q1"))</f>
        <v>11700</v>
      </c>
      <c r="F11" s="30" t="n">
        <f aca="false">IF($A11="","",SUMIFS(Register!$R$6:$R$505,Register!$C$6:$C$505,$A11,Register!$M$6:$M$505,Summary!$C$5,Register!$N$6:$N$505,"Q2"))</f>
        <v>5900</v>
      </c>
      <c r="G11" s="30" t="n">
        <f aca="false">IF($A11="","",SUMIFS(Register!$R$6:$R$505,Register!$C$6:$C$505,$A11,Register!$M$6:$M$505,Summary!$C$5,Register!$N$6:$N$505,"Q3"))</f>
        <v>0</v>
      </c>
      <c r="H11" s="30" t="n">
        <f aca="false">IF($A11="","",SUMIFS(Register!$R$6:$R$505,Register!$C$6:$C$505,$A11,Register!$M$6:$M$505,Summary!$C$5,Register!$N$6:$N$505,"Q4"))</f>
        <v>0</v>
      </c>
      <c r="I11" s="28" t="n">
        <f aca="false">IF(A11="","",SUM(E11:H11))</f>
        <v>17600</v>
      </c>
      <c r="J11" s="30" t="n">
        <f aca="false">IF(A11="","",SUMIFS(Register!$R$6:$R$505,Register!$C$6:$C$505,$A11,Register!$M$6:$M$505,Summary!$C$5,Register!$F$6:$F$505,"&lt;&gt;"))</f>
        <v>11700</v>
      </c>
      <c r="K11" s="30" t="n">
        <f aca="false">IF(A11="","",SUMIFS(Register!$V$6:$V$505,Register!$C$6:$C$505,$A11,Register!$M$6:$M$505,Summary!$C$5))</f>
        <v>0</v>
      </c>
    </row>
    <row r="12" customFormat="false" ht="15" hidden="false" customHeight="true" outlineLevel="0" collapsed="false">
      <c r="A12" s="24" t="str">
        <f aca="false">IF('Section Master'!A6="","",'Section Master'!A6)</f>
        <v>PROF</v>
      </c>
      <c r="B12" s="24" t="str">
        <f aca="false">IF(A12="","",'Section Master'!B6)</f>
        <v>Fees for professional services</v>
      </c>
      <c r="C12" s="24" t="str">
        <f aca="false">IF(A12="","",'Section Master'!C6&amp;" / "&amp;'Section Master'!D6)</f>
        <v>393(1) Table 6(iii) / 194J(b)</v>
      </c>
      <c r="D12" s="30" t="n">
        <f aca="false">IF(A12="","",SUMIFS(Register!$E$6:$E$505,Register!$C$6:$C$505,$A12,Register!$M$6:$M$505,Summary!$C$5))</f>
        <v>60000</v>
      </c>
      <c r="E12" s="30" t="n">
        <f aca="false">IF($A12="","",SUMIFS(Register!$R$6:$R$505,Register!$C$6:$C$505,$A12,Register!$M$6:$M$505,Summary!$C$5,Register!$N$6:$N$505,"Q1"))</f>
        <v>0</v>
      </c>
      <c r="F12" s="30" t="n">
        <f aca="false">IF($A12="","",SUMIFS(Register!$R$6:$R$505,Register!$C$6:$C$505,$A12,Register!$M$6:$M$505,Summary!$C$5,Register!$N$6:$N$505,"Q2"))</f>
        <v>6000</v>
      </c>
      <c r="G12" s="30" t="n">
        <f aca="false">IF($A12="","",SUMIFS(Register!$R$6:$R$505,Register!$C$6:$C$505,$A12,Register!$M$6:$M$505,Summary!$C$5,Register!$N$6:$N$505,"Q3"))</f>
        <v>0</v>
      </c>
      <c r="H12" s="30" t="n">
        <f aca="false">IF($A12="","",SUMIFS(Register!$R$6:$R$505,Register!$C$6:$C$505,$A12,Register!$M$6:$M$505,Summary!$C$5,Register!$N$6:$N$505,"Q4"))</f>
        <v>0</v>
      </c>
      <c r="I12" s="28" t="n">
        <f aca="false">IF(A12="","",SUM(E12:H12))</f>
        <v>6000</v>
      </c>
      <c r="J12" s="30" t="n">
        <f aca="false">IF(A12="","",SUMIFS(Register!$R$6:$R$505,Register!$C$6:$C$505,$A12,Register!$M$6:$M$505,Summary!$C$5,Register!$F$6:$F$505,"&lt;&gt;"))</f>
        <v>6000</v>
      </c>
      <c r="K12" s="30" t="n">
        <f aca="false">IF(A12="","",SUMIFS(Register!$V$6:$V$505,Register!$C$6:$C$505,$A12,Register!$M$6:$M$505,Summary!$C$5))</f>
        <v>0</v>
      </c>
    </row>
    <row r="13" customFormat="false" ht="15" hidden="false" customHeight="true" outlineLevel="0" collapsed="false">
      <c r="A13" s="24" t="str">
        <f aca="false">IF('Section Master'!A7="","",'Section Master'!A7)</f>
        <v>TECH</v>
      </c>
      <c r="B13" s="24" t="str">
        <f aca="false">IF(A13="","",'Section Master'!B7)</f>
        <v>Fees for technical services / royalty</v>
      </c>
      <c r="C13" s="24" t="str">
        <f aca="false">IF(A13="","",'Section Master'!C7&amp;" / "&amp;'Section Master'!D7)</f>
        <v>393(1) Table 6(iii) / 194J(a)</v>
      </c>
      <c r="D13" s="30" t="n">
        <f aca="false">IF(A13="","",SUMIFS(Register!$E$6:$E$505,Register!$C$6:$C$505,$A13,Register!$M$6:$M$505,Summary!$C$5))</f>
        <v>75000</v>
      </c>
      <c r="E13" s="30" t="n">
        <f aca="false">IF($A13="","",SUMIFS(Register!$R$6:$R$505,Register!$C$6:$C$505,$A13,Register!$M$6:$M$505,Summary!$C$5,Register!$N$6:$N$505,"Q1"))</f>
        <v>1500</v>
      </c>
      <c r="F13" s="30" t="n">
        <f aca="false">IF($A13="","",SUMIFS(Register!$R$6:$R$505,Register!$C$6:$C$505,$A13,Register!$M$6:$M$505,Summary!$C$5,Register!$N$6:$N$505,"Q2"))</f>
        <v>0</v>
      </c>
      <c r="G13" s="30" t="n">
        <f aca="false">IF($A13="","",SUMIFS(Register!$R$6:$R$505,Register!$C$6:$C$505,$A13,Register!$M$6:$M$505,Summary!$C$5,Register!$N$6:$N$505,"Q3"))</f>
        <v>0</v>
      </c>
      <c r="H13" s="30" t="n">
        <f aca="false">IF($A13="","",SUMIFS(Register!$R$6:$R$505,Register!$C$6:$C$505,$A13,Register!$M$6:$M$505,Summary!$C$5,Register!$N$6:$N$505,"Q4"))</f>
        <v>0</v>
      </c>
      <c r="I13" s="28" t="n">
        <f aca="false">IF(A13="","",SUM(E13:H13))</f>
        <v>1500</v>
      </c>
      <c r="J13" s="30" t="n">
        <f aca="false">IF(A13="","",SUMIFS(Register!$R$6:$R$505,Register!$C$6:$C$505,$A13,Register!$M$6:$M$505,Summary!$C$5,Register!$F$6:$F$505,"&lt;&gt;"))</f>
        <v>1500</v>
      </c>
      <c r="K13" s="30" t="n">
        <f aca="false">IF(A13="","",SUMIFS(Register!$V$6:$V$505,Register!$C$6:$C$505,$A13,Register!$M$6:$M$505,Summary!$C$5))</f>
        <v>45</v>
      </c>
    </row>
    <row r="14" customFormat="false" ht="15" hidden="false" customHeight="true" outlineLevel="0" collapsed="false">
      <c r="A14" s="24" t="str">
        <f aca="false">IF('Section Master'!A8="","",'Section Master'!A8)</f>
        <v>COMM</v>
      </c>
      <c r="B14" s="24" t="str">
        <f aca="false">IF(A14="","",'Section Master'!B8)</f>
        <v>Commission or brokerage</v>
      </c>
      <c r="C14" s="24" t="str">
        <f aca="false">IF(A14="","",'Section Master'!C8&amp;" / "&amp;'Section Master'!D8)</f>
        <v>393(1) Table 1(ii) / 194H</v>
      </c>
      <c r="D14" s="30" t="n">
        <f aca="false">IF(A14="","",SUMIFS(Register!$E$6:$E$505,Register!$C$6:$C$505,$A14,Register!$M$6:$M$505,Summary!$C$5))</f>
        <v>22000</v>
      </c>
      <c r="E14" s="30" t="n">
        <f aca="false">IF($A14="","",SUMIFS(Register!$R$6:$R$505,Register!$C$6:$C$505,$A14,Register!$M$6:$M$505,Summary!$C$5,Register!$N$6:$N$505,"Q1"))</f>
        <v>0</v>
      </c>
      <c r="F14" s="30" t="n">
        <f aca="false">IF($A14="","",SUMIFS(Register!$R$6:$R$505,Register!$C$6:$C$505,$A14,Register!$M$6:$M$505,Summary!$C$5,Register!$N$6:$N$505,"Q2"))</f>
        <v>440</v>
      </c>
      <c r="G14" s="30" t="n">
        <f aca="false">IF($A14="","",SUMIFS(Register!$R$6:$R$505,Register!$C$6:$C$505,$A14,Register!$M$6:$M$505,Summary!$C$5,Register!$N$6:$N$505,"Q3"))</f>
        <v>0</v>
      </c>
      <c r="H14" s="30" t="n">
        <f aca="false">IF($A14="","",SUMIFS(Register!$R$6:$R$505,Register!$C$6:$C$505,$A14,Register!$M$6:$M$505,Summary!$C$5,Register!$N$6:$N$505,"Q4"))</f>
        <v>0</v>
      </c>
      <c r="I14" s="28" t="n">
        <f aca="false">IF(A14="","",SUM(E14:H14))</f>
        <v>440</v>
      </c>
      <c r="J14" s="30" t="n">
        <f aca="false">IF(A14="","",SUMIFS(Register!$R$6:$R$505,Register!$C$6:$C$505,$A14,Register!$M$6:$M$505,Summary!$C$5,Register!$F$6:$F$505,"&lt;&gt;"))</f>
        <v>440</v>
      </c>
      <c r="K14" s="30" t="n">
        <f aca="false">IF(A14="","",SUMIFS(Register!$V$6:$V$505,Register!$C$6:$C$505,$A14,Register!$M$6:$M$505,Summary!$C$5))</f>
        <v>0</v>
      </c>
    </row>
    <row r="15" customFormat="false" ht="15" hidden="false" customHeight="true" outlineLevel="0" collapsed="false">
      <c r="A15" s="24" t="str">
        <f aca="false">IF('Section Master'!A9="","",'Section Master'!A9)</f>
        <v>RENT-PM</v>
      </c>
      <c r="B15" s="24" t="str">
        <f aca="false">IF(A15="","",'Section Master'!B9)</f>
        <v>Rent – plant, machinery or equipment</v>
      </c>
      <c r="C15" s="24" t="str">
        <f aca="false">IF(A15="","",'Section Master'!C9&amp;" / "&amp;'Section Master'!D9)</f>
        <v>393(1) Table 2(ii) / 194I(a)</v>
      </c>
      <c r="D15" s="30" t="n">
        <f aca="false">IF(A15="","",SUMIFS(Register!$E$6:$E$505,Register!$C$6:$C$505,$A15,Register!$M$6:$M$505,Summary!$C$5))</f>
        <v>100000</v>
      </c>
      <c r="E15" s="30" t="n">
        <f aca="false">IF($A15="","",SUMIFS(Register!$R$6:$R$505,Register!$C$6:$C$505,$A15,Register!$M$6:$M$505,Summary!$C$5,Register!$N$6:$N$505,"Q1"))</f>
        <v>1100</v>
      </c>
      <c r="F15" s="30" t="n">
        <f aca="false">IF($A15="","",SUMIFS(Register!$R$6:$R$505,Register!$C$6:$C$505,$A15,Register!$M$6:$M$505,Summary!$C$5,Register!$N$6:$N$505,"Q2"))</f>
        <v>0</v>
      </c>
      <c r="G15" s="30" t="n">
        <f aca="false">IF($A15="","",SUMIFS(Register!$R$6:$R$505,Register!$C$6:$C$505,$A15,Register!$M$6:$M$505,Summary!$C$5,Register!$N$6:$N$505,"Q3"))</f>
        <v>0</v>
      </c>
      <c r="H15" s="30" t="n">
        <f aca="false">IF($A15="","",SUMIFS(Register!$R$6:$R$505,Register!$C$6:$C$505,$A15,Register!$M$6:$M$505,Summary!$C$5,Register!$N$6:$N$505,"Q4"))</f>
        <v>0</v>
      </c>
      <c r="I15" s="28" t="n">
        <f aca="false">IF(A15="","",SUM(E15:H15))</f>
        <v>1100</v>
      </c>
      <c r="J15" s="30" t="n">
        <f aca="false">IF(A15="","",SUMIFS(Register!$R$6:$R$505,Register!$C$6:$C$505,$A15,Register!$M$6:$M$505,Summary!$C$5,Register!$F$6:$F$505,"&lt;&gt;"))</f>
        <v>1100</v>
      </c>
      <c r="K15" s="30" t="n">
        <f aca="false">IF(A15="","",SUMIFS(Register!$V$6:$V$505,Register!$C$6:$C$505,$A15,Register!$M$6:$M$505,Summary!$C$5))</f>
        <v>0</v>
      </c>
    </row>
    <row r="16" customFormat="false" ht="15" hidden="false" customHeight="true" outlineLevel="0" collapsed="false">
      <c r="A16" s="24" t="str">
        <f aca="false">IF('Section Master'!A10="","",'Section Master'!A10)</f>
        <v>RENT-LB</v>
      </c>
      <c r="B16" s="24" t="str">
        <f aca="false">IF(A16="","",'Section Master'!B10)</f>
        <v>Rent – land, building or furniture</v>
      </c>
      <c r="C16" s="24" t="str">
        <f aca="false">IF(A16="","",'Section Master'!C10&amp;" / "&amp;'Section Master'!D10)</f>
        <v>393(1) Table 2(ii) / 194I(b)</v>
      </c>
      <c r="D16" s="30" t="n">
        <f aca="false">IF(A16="","",SUMIFS(Register!$E$6:$E$505,Register!$C$6:$C$505,$A16,Register!$M$6:$M$505,Summary!$C$5))</f>
        <v>360000</v>
      </c>
      <c r="E16" s="30" t="n">
        <f aca="false">IF($A16="","",SUMIFS(Register!$R$6:$R$505,Register!$C$6:$C$505,$A16,Register!$M$6:$M$505,Summary!$C$5,Register!$N$6:$N$505,"Q1"))</f>
        <v>18000</v>
      </c>
      <c r="F16" s="30" t="n">
        <f aca="false">IF($A16="","",SUMIFS(Register!$R$6:$R$505,Register!$C$6:$C$505,$A16,Register!$M$6:$M$505,Summary!$C$5,Register!$N$6:$N$505,"Q2"))</f>
        <v>18000</v>
      </c>
      <c r="G16" s="30" t="n">
        <f aca="false">IF($A16="","",SUMIFS(Register!$R$6:$R$505,Register!$C$6:$C$505,$A16,Register!$M$6:$M$505,Summary!$C$5,Register!$N$6:$N$505,"Q3"))</f>
        <v>0</v>
      </c>
      <c r="H16" s="30" t="n">
        <f aca="false">IF($A16="","",SUMIFS(Register!$R$6:$R$505,Register!$C$6:$C$505,$A16,Register!$M$6:$M$505,Summary!$C$5,Register!$N$6:$N$505,"Q4"))</f>
        <v>0</v>
      </c>
      <c r="I16" s="28" t="n">
        <f aca="false">IF(A16="","",SUM(E16:H16))</f>
        <v>36000</v>
      </c>
      <c r="J16" s="30" t="n">
        <f aca="false">IF(A16="","",SUMIFS(Register!$R$6:$R$505,Register!$C$6:$C$505,$A16,Register!$M$6:$M$505,Summary!$C$5,Register!$F$6:$F$505,"&lt;&gt;"))</f>
        <v>30000</v>
      </c>
      <c r="K16" s="30" t="n">
        <f aca="false">IF(A16="","",SUMIFS(Register!$V$6:$V$505,Register!$C$6:$C$505,$A16,Register!$M$6:$M$505,Summary!$C$5))</f>
        <v>0</v>
      </c>
    </row>
    <row r="17" customFormat="false" ht="15" hidden="false" customHeight="true" outlineLevel="0" collapsed="false">
      <c r="A17" s="24" t="str">
        <f aca="false">IF('Section Master'!A11="","",'Section Master'!A11)</f>
        <v>INT</v>
      </c>
      <c r="B17" s="24" t="str">
        <f aca="false">IF(A17="","",'Section Master'!B11)</f>
        <v>Interest other than on securities (non-bank)</v>
      </c>
      <c r="C17" s="24" t="str">
        <f aca="false">IF(A17="","",'Section Master'!C11&amp;" / "&amp;'Section Master'!D11)</f>
        <v>393(1) Table 5(iii) / 194A</v>
      </c>
      <c r="D17" s="30" t="n">
        <f aca="false">IF(A17="","",SUMIFS(Register!$E$6:$E$505,Register!$C$6:$C$505,$A17,Register!$M$6:$M$505,Summary!$C$5))</f>
        <v>12000</v>
      </c>
      <c r="E17" s="30" t="n">
        <f aca="false">IF($A17="","",SUMIFS(Register!$R$6:$R$505,Register!$C$6:$C$505,$A17,Register!$M$6:$M$505,Summary!$C$5,Register!$N$6:$N$505,"Q1"))</f>
        <v>0</v>
      </c>
      <c r="F17" s="30" t="n">
        <f aca="false">IF($A17="","",SUMIFS(Register!$R$6:$R$505,Register!$C$6:$C$505,$A17,Register!$M$6:$M$505,Summary!$C$5,Register!$N$6:$N$505,"Q2"))</f>
        <v>1200</v>
      </c>
      <c r="G17" s="30" t="n">
        <f aca="false">IF($A17="","",SUMIFS(Register!$R$6:$R$505,Register!$C$6:$C$505,$A17,Register!$M$6:$M$505,Summary!$C$5,Register!$N$6:$N$505,"Q3"))</f>
        <v>0</v>
      </c>
      <c r="H17" s="30" t="n">
        <f aca="false">IF($A17="","",SUMIFS(Register!$R$6:$R$505,Register!$C$6:$C$505,$A17,Register!$M$6:$M$505,Summary!$C$5,Register!$N$6:$N$505,"Q4"))</f>
        <v>0</v>
      </c>
      <c r="I17" s="28" t="n">
        <f aca="false">IF(A17="","",SUM(E17:H17))</f>
        <v>1200</v>
      </c>
      <c r="J17" s="30" t="n">
        <f aca="false">IF(A17="","",SUMIFS(Register!$R$6:$R$505,Register!$C$6:$C$505,$A17,Register!$M$6:$M$505,Summary!$C$5,Register!$F$6:$F$505,"&lt;&gt;"))</f>
        <v>0</v>
      </c>
      <c r="K17" s="30" t="n">
        <f aca="false">IF(A17="","",SUMIFS(Register!$V$6:$V$505,Register!$C$6:$C$505,$A17,Register!$M$6:$M$505,Summary!$C$5))</f>
        <v>0</v>
      </c>
    </row>
    <row r="18" customFormat="false" ht="15" hidden="false" customHeight="true" outlineLevel="0" collapsed="false">
      <c r="A18" s="24" t="str">
        <f aca="false">IF('Section Master'!A12="","",'Section Master'!A12)</f>
        <v>GOODS</v>
      </c>
      <c r="B18" s="24" t="str">
        <f aca="false">IF(A18="","",'Section Master'!B12)</f>
        <v>Purchase of goods (buyer turnover &gt; ₹10 crore)</v>
      </c>
      <c r="C18" s="24" t="str">
        <f aca="false">IF(A18="","",'Section Master'!C12&amp;" / "&amp;'Section Master'!D12)</f>
        <v>393(1) Table 8(ii) / 194Q</v>
      </c>
      <c r="D18" s="30" t="n">
        <f aca="false">IF(A18="","",SUMIFS(Register!$E$6:$E$505,Register!$C$6:$C$505,$A18,Register!$M$6:$M$505,Summary!$C$5))</f>
        <v>6500000</v>
      </c>
      <c r="E18" s="30" t="n">
        <f aca="false">IF($A18="","",SUMIFS(Register!$R$6:$R$505,Register!$C$6:$C$505,$A18,Register!$M$6:$M$505,Summary!$C$5,Register!$N$6:$N$505,"Q1"))</f>
        <v>500</v>
      </c>
      <c r="F18" s="30" t="n">
        <f aca="false">IF($A18="","",SUMIFS(Register!$R$6:$R$505,Register!$C$6:$C$505,$A18,Register!$M$6:$M$505,Summary!$C$5,Register!$N$6:$N$505,"Q2"))</f>
        <v>1000</v>
      </c>
      <c r="G18" s="30" t="n">
        <f aca="false">IF($A18="","",SUMIFS(Register!$R$6:$R$505,Register!$C$6:$C$505,$A18,Register!$M$6:$M$505,Summary!$C$5,Register!$N$6:$N$505,"Q3"))</f>
        <v>0</v>
      </c>
      <c r="H18" s="30" t="n">
        <f aca="false">IF($A18="","",SUMIFS(Register!$R$6:$R$505,Register!$C$6:$C$505,$A18,Register!$M$6:$M$505,Summary!$C$5,Register!$N$6:$N$505,"Q4"))</f>
        <v>0</v>
      </c>
      <c r="I18" s="28" t="n">
        <f aca="false">IF(A18="","",SUM(E18:H18))</f>
        <v>1500</v>
      </c>
      <c r="J18" s="30" t="n">
        <f aca="false">IF(A18="","",SUMIFS(Register!$R$6:$R$505,Register!$C$6:$C$505,$A18,Register!$M$6:$M$505,Summary!$C$5,Register!$F$6:$F$505,"&lt;&gt;"))</f>
        <v>1500</v>
      </c>
      <c r="K18" s="30" t="n">
        <f aca="false">IF(A18="","",SUMIFS(Register!$V$6:$V$505,Register!$C$6:$C$505,$A18,Register!$M$6:$M$505,Summary!$C$5))</f>
        <v>0</v>
      </c>
    </row>
    <row r="19" customFormat="false" ht="15" hidden="false" customHeight="true" outlineLevel="0" collapsed="false">
      <c r="A19" s="24" t="str">
        <f aca="false">IF('Section Master'!A13="","",'Section Master'!A13)</f>
        <v>DIV</v>
      </c>
      <c r="B19" s="24" t="str">
        <f aca="false">IF(A19="","",'Section Master'!B13)</f>
        <v>Dividend (individual shareholder)</v>
      </c>
      <c r="C19" s="24" t="str">
        <f aca="false">IF(A19="","",'Section Master'!C13&amp;" / "&amp;'Section Master'!D13)</f>
        <v>393(1) Table 7 / 194</v>
      </c>
      <c r="D19" s="30" t="n">
        <f aca="false">IF(A19="","",SUMIFS(Register!$E$6:$E$505,Register!$C$6:$C$505,$A19,Register!$M$6:$M$505,Summary!$C$5))</f>
        <v>0</v>
      </c>
      <c r="E19" s="30" t="n">
        <f aca="false">IF($A19="","",SUMIFS(Register!$R$6:$R$505,Register!$C$6:$C$505,$A19,Register!$M$6:$M$505,Summary!$C$5,Register!$N$6:$N$505,"Q1"))</f>
        <v>0</v>
      </c>
      <c r="F19" s="30" t="n">
        <f aca="false">IF($A19="","",SUMIFS(Register!$R$6:$R$505,Register!$C$6:$C$505,$A19,Register!$M$6:$M$505,Summary!$C$5,Register!$N$6:$N$505,"Q2"))</f>
        <v>0</v>
      </c>
      <c r="G19" s="30" t="n">
        <f aca="false">IF($A19="","",SUMIFS(Register!$R$6:$R$505,Register!$C$6:$C$505,$A19,Register!$M$6:$M$505,Summary!$C$5,Register!$N$6:$N$505,"Q3"))</f>
        <v>0</v>
      </c>
      <c r="H19" s="30" t="n">
        <f aca="false">IF($A19="","",SUMIFS(Register!$R$6:$R$505,Register!$C$6:$C$505,$A19,Register!$M$6:$M$505,Summary!$C$5,Register!$N$6:$N$505,"Q4"))</f>
        <v>0</v>
      </c>
      <c r="I19" s="28" t="n">
        <f aca="false">IF(A19="","",SUM(E19:H19))</f>
        <v>0</v>
      </c>
      <c r="J19" s="30" t="n">
        <f aca="false">IF(A19="","",SUMIFS(Register!$R$6:$R$505,Register!$C$6:$C$505,$A19,Register!$M$6:$M$505,Summary!$C$5,Register!$F$6:$F$505,"&lt;&gt;"))</f>
        <v>0</v>
      </c>
      <c r="K19" s="30" t="n">
        <f aca="false">IF(A19="","",SUMIFS(Register!$V$6:$V$505,Register!$C$6:$C$505,$A19,Register!$M$6:$M$505,Summary!$C$5))</f>
        <v>0</v>
      </c>
    </row>
    <row r="20" customFormat="false" ht="15" hidden="false" customHeight="true" outlineLevel="0" collapsed="false">
      <c r="A20" s="24" t="str">
        <f aca="false">IF('Section Master'!A14="","",'Section Master'!A14)</f>
        <v>PROP</v>
      </c>
      <c r="B20" s="24" t="str">
        <f aca="false">IF(A20="","",'Section Master'!B14)</f>
        <v>Purchase of immovable property (other than agricultural land)</v>
      </c>
      <c r="C20" s="24" t="str">
        <f aca="false">IF(A20="","",'Section Master'!C14&amp;" / "&amp;'Section Master'!D14)</f>
        <v>393(1) Table 3(i) / 194-IA</v>
      </c>
      <c r="D20" s="30" t="n">
        <f aca="false">IF(A20="","",SUMIFS(Register!$E$6:$E$505,Register!$C$6:$C$505,$A20,Register!$M$6:$M$505,Summary!$C$5))</f>
        <v>0</v>
      </c>
      <c r="E20" s="30" t="n">
        <f aca="false">IF($A20="","",SUMIFS(Register!$R$6:$R$505,Register!$C$6:$C$505,$A20,Register!$M$6:$M$505,Summary!$C$5,Register!$N$6:$N$505,"Q1"))</f>
        <v>0</v>
      </c>
      <c r="F20" s="30" t="n">
        <f aca="false">IF($A20="","",SUMIFS(Register!$R$6:$R$505,Register!$C$6:$C$505,$A20,Register!$M$6:$M$505,Summary!$C$5,Register!$N$6:$N$505,"Q2"))</f>
        <v>0</v>
      </c>
      <c r="G20" s="30" t="n">
        <f aca="false">IF($A20="","",SUMIFS(Register!$R$6:$R$505,Register!$C$6:$C$505,$A20,Register!$M$6:$M$505,Summary!$C$5,Register!$N$6:$N$505,"Q3"))</f>
        <v>0</v>
      </c>
      <c r="H20" s="30" t="n">
        <f aca="false">IF($A20="","",SUMIFS(Register!$R$6:$R$505,Register!$C$6:$C$505,$A20,Register!$M$6:$M$505,Summary!$C$5,Register!$N$6:$N$505,"Q4"))</f>
        <v>0</v>
      </c>
      <c r="I20" s="28" t="n">
        <f aca="false">IF(A20="","",SUM(E20:H20))</f>
        <v>0</v>
      </c>
      <c r="J20" s="30" t="n">
        <f aca="false">IF(A20="","",SUMIFS(Register!$R$6:$R$505,Register!$C$6:$C$505,$A20,Register!$M$6:$M$505,Summary!$C$5,Register!$F$6:$F$505,"&lt;&gt;"))</f>
        <v>0</v>
      </c>
      <c r="K20" s="30" t="n">
        <f aca="false">IF(A20="","",SUMIFS(Register!$V$6:$V$505,Register!$C$6:$C$505,$A20,Register!$M$6:$M$505,Summary!$C$5))</f>
        <v>0</v>
      </c>
    </row>
    <row r="21" customFormat="false" ht="15" hidden="false" customHeight="true" outlineLevel="0" collapsed="false">
      <c r="A21" s="24" t="str">
        <f aca="false">IF('Section Master'!A15="","",'Section Master'!A15)</f>
        <v/>
      </c>
      <c r="B21" s="24" t="str">
        <f aca="false">IF(A21="","",'Section Master'!B15)</f>
        <v/>
      </c>
      <c r="C21" s="24" t="str">
        <f aca="false">IF(A21="","",'Section Master'!C15&amp;" / "&amp;'Section Master'!D15)</f>
        <v/>
      </c>
      <c r="D21" s="30" t="str">
        <f aca="false">IF(A21="","",SUMIFS(Register!$E$6:$E$505,Register!$C$6:$C$505,$A21,Register!$M$6:$M$505,Summary!$C$5))</f>
        <v/>
      </c>
      <c r="E21" s="30" t="str">
        <f aca="false">IF($A21="","",SUMIFS(Register!$R$6:$R$505,Register!$C$6:$C$505,$A21,Register!$M$6:$M$505,Summary!$C$5,Register!$N$6:$N$505,"Q1"))</f>
        <v/>
      </c>
      <c r="F21" s="30" t="str">
        <f aca="false">IF($A21="","",SUMIFS(Register!$R$6:$R$505,Register!$C$6:$C$505,$A21,Register!$M$6:$M$505,Summary!$C$5,Register!$N$6:$N$505,"Q2"))</f>
        <v/>
      </c>
      <c r="G21" s="30" t="str">
        <f aca="false">IF($A21="","",SUMIFS(Register!$R$6:$R$505,Register!$C$6:$C$505,$A21,Register!$M$6:$M$505,Summary!$C$5,Register!$N$6:$N$505,"Q3"))</f>
        <v/>
      </c>
      <c r="H21" s="30" t="str">
        <f aca="false">IF($A21="","",SUMIFS(Register!$R$6:$R$505,Register!$C$6:$C$505,$A21,Register!$M$6:$M$505,Summary!$C$5,Register!$N$6:$N$505,"Q4"))</f>
        <v/>
      </c>
      <c r="I21" s="28" t="str">
        <f aca="false">IF(A21="","",SUM(E21:H21))</f>
        <v/>
      </c>
      <c r="J21" s="30" t="str">
        <f aca="false">IF(A21="","",SUMIFS(Register!$R$6:$R$505,Register!$C$6:$C$505,$A21,Register!$M$6:$M$505,Summary!$C$5,Register!$F$6:$F$505,"&lt;&gt;"))</f>
        <v/>
      </c>
      <c r="K21" s="30" t="str">
        <f aca="false">IF(A21="","",SUMIFS(Register!$V$6:$V$505,Register!$C$6:$C$505,$A21,Register!$M$6:$M$505,Summary!$C$5))</f>
        <v/>
      </c>
    </row>
    <row r="22" customFormat="false" ht="15" hidden="false" customHeight="true" outlineLevel="0" collapsed="false">
      <c r="A22" s="24" t="str">
        <f aca="false">IF('Section Master'!A16="","",'Section Master'!A16)</f>
        <v/>
      </c>
      <c r="B22" s="24" t="str">
        <f aca="false">IF(A22="","",'Section Master'!B16)</f>
        <v/>
      </c>
      <c r="C22" s="24" t="str">
        <f aca="false">IF(A22="","",'Section Master'!C16&amp;" / "&amp;'Section Master'!D16)</f>
        <v/>
      </c>
      <c r="D22" s="30" t="str">
        <f aca="false">IF(A22="","",SUMIFS(Register!$E$6:$E$505,Register!$C$6:$C$505,$A22,Register!$M$6:$M$505,Summary!$C$5))</f>
        <v/>
      </c>
      <c r="E22" s="30" t="str">
        <f aca="false">IF($A22="","",SUMIFS(Register!$R$6:$R$505,Register!$C$6:$C$505,$A22,Register!$M$6:$M$505,Summary!$C$5,Register!$N$6:$N$505,"Q1"))</f>
        <v/>
      </c>
      <c r="F22" s="30" t="str">
        <f aca="false">IF($A22="","",SUMIFS(Register!$R$6:$R$505,Register!$C$6:$C$505,$A22,Register!$M$6:$M$505,Summary!$C$5,Register!$N$6:$N$505,"Q2"))</f>
        <v/>
      </c>
      <c r="G22" s="30" t="str">
        <f aca="false">IF($A22="","",SUMIFS(Register!$R$6:$R$505,Register!$C$6:$C$505,$A22,Register!$M$6:$M$505,Summary!$C$5,Register!$N$6:$N$505,"Q3"))</f>
        <v/>
      </c>
      <c r="H22" s="30" t="str">
        <f aca="false">IF($A22="","",SUMIFS(Register!$R$6:$R$505,Register!$C$6:$C$505,$A22,Register!$M$6:$M$505,Summary!$C$5,Register!$N$6:$N$505,"Q4"))</f>
        <v/>
      </c>
      <c r="I22" s="28" t="str">
        <f aca="false">IF(A22="","",SUM(E22:H22))</f>
        <v/>
      </c>
      <c r="J22" s="30" t="str">
        <f aca="false">IF(A22="","",SUMIFS(Register!$R$6:$R$505,Register!$C$6:$C$505,$A22,Register!$M$6:$M$505,Summary!$C$5,Register!$F$6:$F$505,"&lt;&gt;"))</f>
        <v/>
      </c>
      <c r="K22" s="30" t="str">
        <f aca="false">IF(A22="","",SUMIFS(Register!$V$6:$V$505,Register!$C$6:$C$505,$A22,Register!$M$6:$M$505,Summary!$C$5))</f>
        <v/>
      </c>
    </row>
    <row r="23" customFormat="false" ht="15" hidden="false" customHeight="true" outlineLevel="0" collapsed="false">
      <c r="A23" s="24" t="str">
        <f aca="false">IF('Section Master'!A17="","",'Section Master'!A17)</f>
        <v/>
      </c>
      <c r="B23" s="24" t="str">
        <f aca="false">IF(A23="","",'Section Master'!B17)</f>
        <v/>
      </c>
      <c r="C23" s="24" t="str">
        <f aca="false">IF(A23="","",'Section Master'!C17&amp;" / "&amp;'Section Master'!D17)</f>
        <v/>
      </c>
      <c r="D23" s="30" t="str">
        <f aca="false">IF(A23="","",SUMIFS(Register!$E$6:$E$505,Register!$C$6:$C$505,$A23,Register!$M$6:$M$505,Summary!$C$5))</f>
        <v/>
      </c>
      <c r="E23" s="30" t="str">
        <f aca="false">IF($A23="","",SUMIFS(Register!$R$6:$R$505,Register!$C$6:$C$505,$A23,Register!$M$6:$M$505,Summary!$C$5,Register!$N$6:$N$505,"Q1"))</f>
        <v/>
      </c>
      <c r="F23" s="30" t="str">
        <f aca="false">IF($A23="","",SUMIFS(Register!$R$6:$R$505,Register!$C$6:$C$505,$A23,Register!$M$6:$M$505,Summary!$C$5,Register!$N$6:$N$505,"Q2"))</f>
        <v/>
      </c>
      <c r="G23" s="30" t="str">
        <f aca="false">IF($A23="","",SUMIFS(Register!$R$6:$R$505,Register!$C$6:$C$505,$A23,Register!$M$6:$M$505,Summary!$C$5,Register!$N$6:$N$505,"Q3"))</f>
        <v/>
      </c>
      <c r="H23" s="30" t="str">
        <f aca="false">IF($A23="","",SUMIFS(Register!$R$6:$R$505,Register!$C$6:$C$505,$A23,Register!$M$6:$M$505,Summary!$C$5,Register!$N$6:$N$505,"Q4"))</f>
        <v/>
      </c>
      <c r="I23" s="28" t="str">
        <f aca="false">IF(A23="","",SUM(E23:H23))</f>
        <v/>
      </c>
      <c r="J23" s="30" t="str">
        <f aca="false">IF(A23="","",SUMIFS(Register!$R$6:$R$505,Register!$C$6:$C$505,$A23,Register!$M$6:$M$505,Summary!$C$5,Register!$F$6:$F$505,"&lt;&gt;"))</f>
        <v/>
      </c>
      <c r="K23" s="30" t="str">
        <f aca="false">IF(A23="","",SUMIFS(Register!$V$6:$V$505,Register!$C$6:$C$505,$A23,Register!$M$6:$M$505,Summary!$C$5))</f>
        <v/>
      </c>
    </row>
    <row r="24" customFormat="false" ht="15" hidden="false" customHeight="true" outlineLevel="0" collapsed="false">
      <c r="A24" s="24" t="str">
        <f aca="false">IF('Section Master'!A18="","",'Section Master'!A18)</f>
        <v/>
      </c>
      <c r="B24" s="24" t="str">
        <f aca="false">IF(A24="","",'Section Master'!B18)</f>
        <v/>
      </c>
      <c r="C24" s="24" t="str">
        <f aca="false">IF(A24="","",'Section Master'!C18&amp;" / "&amp;'Section Master'!D18)</f>
        <v/>
      </c>
      <c r="D24" s="30" t="str">
        <f aca="false">IF(A24="","",SUMIFS(Register!$E$6:$E$505,Register!$C$6:$C$505,$A24,Register!$M$6:$M$505,Summary!$C$5))</f>
        <v/>
      </c>
      <c r="E24" s="30" t="str">
        <f aca="false">IF($A24="","",SUMIFS(Register!$R$6:$R$505,Register!$C$6:$C$505,$A24,Register!$M$6:$M$505,Summary!$C$5,Register!$N$6:$N$505,"Q1"))</f>
        <v/>
      </c>
      <c r="F24" s="30" t="str">
        <f aca="false">IF($A24="","",SUMIFS(Register!$R$6:$R$505,Register!$C$6:$C$505,$A24,Register!$M$6:$M$505,Summary!$C$5,Register!$N$6:$N$505,"Q2"))</f>
        <v/>
      </c>
      <c r="G24" s="30" t="str">
        <f aca="false">IF($A24="","",SUMIFS(Register!$R$6:$R$505,Register!$C$6:$C$505,$A24,Register!$M$6:$M$505,Summary!$C$5,Register!$N$6:$N$505,"Q3"))</f>
        <v/>
      </c>
      <c r="H24" s="30" t="str">
        <f aca="false">IF($A24="","",SUMIFS(Register!$R$6:$R$505,Register!$C$6:$C$505,$A24,Register!$M$6:$M$505,Summary!$C$5,Register!$N$6:$N$505,"Q4"))</f>
        <v/>
      </c>
      <c r="I24" s="28" t="str">
        <f aca="false">IF(A24="","",SUM(E24:H24))</f>
        <v/>
      </c>
      <c r="J24" s="30" t="str">
        <f aca="false">IF(A24="","",SUMIFS(Register!$R$6:$R$505,Register!$C$6:$C$505,$A24,Register!$M$6:$M$505,Summary!$C$5,Register!$F$6:$F$505,"&lt;&gt;"))</f>
        <v/>
      </c>
      <c r="K24" s="30" t="str">
        <f aca="false">IF(A24="","",SUMIFS(Register!$V$6:$V$505,Register!$C$6:$C$505,$A24,Register!$M$6:$M$505,Summary!$C$5))</f>
        <v/>
      </c>
    </row>
    <row r="25" customFormat="false" ht="15" hidden="false" customHeight="true" outlineLevel="0" collapsed="false">
      <c r="A25" s="24" t="str">
        <f aca="false">IF('Section Master'!A19="","",'Section Master'!A19)</f>
        <v/>
      </c>
      <c r="B25" s="24" t="str">
        <f aca="false">IF(A25="","",'Section Master'!B19)</f>
        <v/>
      </c>
      <c r="C25" s="24" t="str">
        <f aca="false">IF(A25="","",'Section Master'!C19&amp;" / "&amp;'Section Master'!D19)</f>
        <v/>
      </c>
      <c r="D25" s="30" t="str">
        <f aca="false">IF(A25="","",SUMIFS(Register!$E$6:$E$505,Register!$C$6:$C$505,$A25,Register!$M$6:$M$505,Summary!$C$5))</f>
        <v/>
      </c>
      <c r="E25" s="30" t="str">
        <f aca="false">IF($A25="","",SUMIFS(Register!$R$6:$R$505,Register!$C$6:$C$505,$A25,Register!$M$6:$M$505,Summary!$C$5,Register!$N$6:$N$505,"Q1"))</f>
        <v/>
      </c>
      <c r="F25" s="30" t="str">
        <f aca="false">IF($A25="","",SUMIFS(Register!$R$6:$R$505,Register!$C$6:$C$505,$A25,Register!$M$6:$M$505,Summary!$C$5,Register!$N$6:$N$505,"Q2"))</f>
        <v/>
      </c>
      <c r="G25" s="30" t="str">
        <f aca="false">IF($A25="","",SUMIFS(Register!$R$6:$R$505,Register!$C$6:$C$505,$A25,Register!$M$6:$M$505,Summary!$C$5,Register!$N$6:$N$505,"Q3"))</f>
        <v/>
      </c>
      <c r="H25" s="30" t="str">
        <f aca="false">IF($A25="","",SUMIFS(Register!$R$6:$R$505,Register!$C$6:$C$505,$A25,Register!$M$6:$M$505,Summary!$C$5,Register!$N$6:$N$505,"Q4"))</f>
        <v/>
      </c>
      <c r="I25" s="28" t="str">
        <f aca="false">IF(A25="","",SUM(E25:H25))</f>
        <v/>
      </c>
      <c r="J25" s="30" t="str">
        <f aca="false">IF(A25="","",SUMIFS(Register!$R$6:$R$505,Register!$C$6:$C$505,$A25,Register!$M$6:$M$505,Summary!$C$5,Register!$F$6:$F$505,"&lt;&gt;"))</f>
        <v/>
      </c>
      <c r="K25" s="30" t="str">
        <f aca="false">IF(A25="","",SUMIFS(Register!$V$6:$V$505,Register!$C$6:$C$505,$A25,Register!$M$6:$M$505,Summary!$C$5))</f>
        <v/>
      </c>
    </row>
    <row r="26" customFormat="false" ht="15" hidden="false" customHeight="true" outlineLevel="0" collapsed="false">
      <c r="A26" s="24" t="str">
        <f aca="false">IF('Section Master'!A20="","",'Section Master'!A20)</f>
        <v/>
      </c>
      <c r="B26" s="24" t="str">
        <f aca="false">IF(A26="","",'Section Master'!B20)</f>
        <v/>
      </c>
      <c r="C26" s="24" t="str">
        <f aca="false">IF(A26="","",'Section Master'!C20&amp;" / "&amp;'Section Master'!D20)</f>
        <v/>
      </c>
      <c r="D26" s="30" t="str">
        <f aca="false">IF(A26="","",SUMIFS(Register!$E$6:$E$505,Register!$C$6:$C$505,$A26,Register!$M$6:$M$505,Summary!$C$5))</f>
        <v/>
      </c>
      <c r="E26" s="30" t="str">
        <f aca="false">IF($A26="","",SUMIFS(Register!$R$6:$R$505,Register!$C$6:$C$505,$A26,Register!$M$6:$M$505,Summary!$C$5,Register!$N$6:$N$505,"Q1"))</f>
        <v/>
      </c>
      <c r="F26" s="30" t="str">
        <f aca="false">IF($A26="","",SUMIFS(Register!$R$6:$R$505,Register!$C$6:$C$505,$A26,Register!$M$6:$M$505,Summary!$C$5,Register!$N$6:$N$505,"Q2"))</f>
        <v/>
      </c>
      <c r="G26" s="30" t="str">
        <f aca="false">IF($A26="","",SUMIFS(Register!$R$6:$R$505,Register!$C$6:$C$505,$A26,Register!$M$6:$M$505,Summary!$C$5,Register!$N$6:$N$505,"Q3"))</f>
        <v/>
      </c>
      <c r="H26" s="30" t="str">
        <f aca="false">IF($A26="","",SUMIFS(Register!$R$6:$R$505,Register!$C$6:$C$505,$A26,Register!$M$6:$M$505,Summary!$C$5,Register!$N$6:$N$505,"Q4"))</f>
        <v/>
      </c>
      <c r="I26" s="28" t="str">
        <f aca="false">IF(A26="","",SUM(E26:H26))</f>
        <v/>
      </c>
      <c r="J26" s="30" t="str">
        <f aca="false">IF(A26="","",SUMIFS(Register!$R$6:$R$505,Register!$C$6:$C$505,$A26,Register!$M$6:$M$505,Summary!$C$5,Register!$F$6:$F$505,"&lt;&gt;"))</f>
        <v/>
      </c>
      <c r="K26" s="30" t="str">
        <f aca="false">IF(A26="","",SUMIFS(Register!$V$6:$V$505,Register!$C$6:$C$505,$A26,Register!$M$6:$M$505,Summary!$C$5))</f>
        <v/>
      </c>
    </row>
    <row r="27" customFormat="false" ht="15" hidden="false" customHeight="true" outlineLevel="0" collapsed="false">
      <c r="A27" s="24" t="str">
        <f aca="false">IF('Section Master'!A21="","",'Section Master'!A21)</f>
        <v/>
      </c>
      <c r="B27" s="24" t="str">
        <f aca="false">IF(A27="","",'Section Master'!B21)</f>
        <v/>
      </c>
      <c r="C27" s="24" t="str">
        <f aca="false">IF(A27="","",'Section Master'!C21&amp;" / "&amp;'Section Master'!D21)</f>
        <v/>
      </c>
      <c r="D27" s="30" t="str">
        <f aca="false">IF(A27="","",SUMIFS(Register!$E$6:$E$505,Register!$C$6:$C$505,$A27,Register!$M$6:$M$505,Summary!$C$5))</f>
        <v/>
      </c>
      <c r="E27" s="30" t="str">
        <f aca="false">IF($A27="","",SUMIFS(Register!$R$6:$R$505,Register!$C$6:$C$505,$A27,Register!$M$6:$M$505,Summary!$C$5,Register!$N$6:$N$505,"Q1"))</f>
        <v/>
      </c>
      <c r="F27" s="30" t="str">
        <f aca="false">IF($A27="","",SUMIFS(Register!$R$6:$R$505,Register!$C$6:$C$505,$A27,Register!$M$6:$M$505,Summary!$C$5,Register!$N$6:$N$505,"Q2"))</f>
        <v/>
      </c>
      <c r="G27" s="30" t="str">
        <f aca="false">IF($A27="","",SUMIFS(Register!$R$6:$R$505,Register!$C$6:$C$505,$A27,Register!$M$6:$M$505,Summary!$C$5,Register!$N$6:$N$505,"Q3"))</f>
        <v/>
      </c>
      <c r="H27" s="30" t="str">
        <f aca="false">IF($A27="","",SUMIFS(Register!$R$6:$R$505,Register!$C$6:$C$505,$A27,Register!$M$6:$M$505,Summary!$C$5,Register!$N$6:$N$505,"Q4"))</f>
        <v/>
      </c>
      <c r="I27" s="28" t="str">
        <f aca="false">IF(A27="","",SUM(E27:H27))</f>
        <v/>
      </c>
      <c r="J27" s="30" t="str">
        <f aca="false">IF(A27="","",SUMIFS(Register!$R$6:$R$505,Register!$C$6:$C$505,$A27,Register!$M$6:$M$505,Summary!$C$5,Register!$F$6:$F$505,"&lt;&gt;"))</f>
        <v/>
      </c>
      <c r="K27" s="30" t="str">
        <f aca="false">IF(A27="","",SUMIFS(Register!$V$6:$V$505,Register!$C$6:$C$505,$A27,Register!$M$6:$M$505,Summary!$C$5))</f>
        <v/>
      </c>
    </row>
    <row r="28" customFormat="false" ht="15" hidden="false" customHeight="true" outlineLevel="0" collapsed="false">
      <c r="A28" s="24" t="str">
        <f aca="false">IF('Section Master'!A22="","",'Section Master'!A22)</f>
        <v/>
      </c>
      <c r="B28" s="24" t="str">
        <f aca="false">IF(A28="","",'Section Master'!B22)</f>
        <v/>
      </c>
      <c r="C28" s="24" t="str">
        <f aca="false">IF(A28="","",'Section Master'!C22&amp;" / "&amp;'Section Master'!D22)</f>
        <v/>
      </c>
      <c r="D28" s="30" t="str">
        <f aca="false">IF(A28="","",SUMIFS(Register!$E$6:$E$505,Register!$C$6:$C$505,$A28,Register!$M$6:$M$505,Summary!$C$5))</f>
        <v/>
      </c>
      <c r="E28" s="30" t="str">
        <f aca="false">IF($A28="","",SUMIFS(Register!$R$6:$R$505,Register!$C$6:$C$505,$A28,Register!$M$6:$M$505,Summary!$C$5,Register!$N$6:$N$505,"Q1"))</f>
        <v/>
      </c>
      <c r="F28" s="30" t="str">
        <f aca="false">IF($A28="","",SUMIFS(Register!$R$6:$R$505,Register!$C$6:$C$505,$A28,Register!$M$6:$M$505,Summary!$C$5,Register!$N$6:$N$505,"Q2"))</f>
        <v/>
      </c>
      <c r="G28" s="30" t="str">
        <f aca="false">IF($A28="","",SUMIFS(Register!$R$6:$R$505,Register!$C$6:$C$505,$A28,Register!$M$6:$M$505,Summary!$C$5,Register!$N$6:$N$505,"Q3"))</f>
        <v/>
      </c>
      <c r="H28" s="30" t="str">
        <f aca="false">IF($A28="","",SUMIFS(Register!$R$6:$R$505,Register!$C$6:$C$505,$A28,Register!$M$6:$M$505,Summary!$C$5,Register!$N$6:$N$505,"Q4"))</f>
        <v/>
      </c>
      <c r="I28" s="28" t="str">
        <f aca="false">IF(A28="","",SUM(E28:H28))</f>
        <v/>
      </c>
      <c r="J28" s="30" t="str">
        <f aca="false">IF(A28="","",SUMIFS(Register!$R$6:$R$505,Register!$C$6:$C$505,$A28,Register!$M$6:$M$505,Summary!$C$5,Register!$F$6:$F$505,"&lt;&gt;"))</f>
        <v/>
      </c>
      <c r="K28" s="30" t="str">
        <f aca="false">IF(A28="","",SUMIFS(Register!$V$6:$V$505,Register!$C$6:$C$505,$A28,Register!$M$6:$M$505,Summary!$C$5))</f>
        <v/>
      </c>
    </row>
    <row r="29" customFormat="false" ht="15" hidden="false" customHeight="true" outlineLevel="0" collapsed="false">
      <c r="A29" s="24" t="str">
        <f aca="false">IF('Section Master'!A23="","",'Section Master'!A23)</f>
        <v/>
      </c>
      <c r="B29" s="24" t="str">
        <f aca="false">IF(A29="","",'Section Master'!B23)</f>
        <v/>
      </c>
      <c r="C29" s="24" t="str">
        <f aca="false">IF(A29="","",'Section Master'!C23&amp;" / "&amp;'Section Master'!D23)</f>
        <v/>
      </c>
      <c r="D29" s="30" t="str">
        <f aca="false">IF(A29="","",SUMIFS(Register!$E$6:$E$505,Register!$C$6:$C$505,$A29,Register!$M$6:$M$505,Summary!$C$5))</f>
        <v/>
      </c>
      <c r="E29" s="30" t="str">
        <f aca="false">IF($A29="","",SUMIFS(Register!$R$6:$R$505,Register!$C$6:$C$505,$A29,Register!$M$6:$M$505,Summary!$C$5,Register!$N$6:$N$505,"Q1"))</f>
        <v/>
      </c>
      <c r="F29" s="30" t="str">
        <f aca="false">IF($A29="","",SUMIFS(Register!$R$6:$R$505,Register!$C$6:$C$505,$A29,Register!$M$6:$M$505,Summary!$C$5,Register!$N$6:$N$505,"Q2"))</f>
        <v/>
      </c>
      <c r="G29" s="30" t="str">
        <f aca="false">IF($A29="","",SUMIFS(Register!$R$6:$R$505,Register!$C$6:$C$505,$A29,Register!$M$6:$M$505,Summary!$C$5,Register!$N$6:$N$505,"Q3"))</f>
        <v/>
      </c>
      <c r="H29" s="30" t="str">
        <f aca="false">IF($A29="","",SUMIFS(Register!$R$6:$R$505,Register!$C$6:$C$505,$A29,Register!$M$6:$M$505,Summary!$C$5,Register!$N$6:$N$505,"Q4"))</f>
        <v/>
      </c>
      <c r="I29" s="28" t="str">
        <f aca="false">IF(A29="","",SUM(E29:H29))</f>
        <v/>
      </c>
      <c r="J29" s="30" t="str">
        <f aca="false">IF(A29="","",SUMIFS(Register!$R$6:$R$505,Register!$C$6:$C$505,$A29,Register!$M$6:$M$505,Summary!$C$5,Register!$F$6:$F$505,"&lt;&gt;"))</f>
        <v/>
      </c>
      <c r="K29" s="30" t="str">
        <f aca="false">IF(A29="","",SUMIFS(Register!$V$6:$V$505,Register!$C$6:$C$505,$A29,Register!$M$6:$M$505,Summary!$C$5))</f>
        <v/>
      </c>
    </row>
    <row r="30" customFormat="false" ht="15" hidden="false" customHeight="true" outlineLevel="0" collapsed="false">
      <c r="A30" s="24" t="str">
        <f aca="false">IF('Section Master'!A24="","",'Section Master'!A24)</f>
        <v/>
      </c>
      <c r="B30" s="24" t="str">
        <f aca="false">IF(A30="","",'Section Master'!B24)</f>
        <v/>
      </c>
      <c r="C30" s="24" t="str">
        <f aca="false">IF(A30="","",'Section Master'!C24&amp;" / "&amp;'Section Master'!D24)</f>
        <v/>
      </c>
      <c r="D30" s="30" t="str">
        <f aca="false">IF(A30="","",SUMIFS(Register!$E$6:$E$505,Register!$C$6:$C$505,$A30,Register!$M$6:$M$505,Summary!$C$5))</f>
        <v/>
      </c>
      <c r="E30" s="30" t="str">
        <f aca="false">IF($A30="","",SUMIFS(Register!$R$6:$R$505,Register!$C$6:$C$505,$A30,Register!$M$6:$M$505,Summary!$C$5,Register!$N$6:$N$505,"Q1"))</f>
        <v/>
      </c>
      <c r="F30" s="30" t="str">
        <f aca="false">IF($A30="","",SUMIFS(Register!$R$6:$R$505,Register!$C$6:$C$505,$A30,Register!$M$6:$M$505,Summary!$C$5,Register!$N$6:$N$505,"Q2"))</f>
        <v/>
      </c>
      <c r="G30" s="30" t="str">
        <f aca="false">IF($A30="","",SUMIFS(Register!$R$6:$R$505,Register!$C$6:$C$505,$A30,Register!$M$6:$M$505,Summary!$C$5,Register!$N$6:$N$505,"Q3"))</f>
        <v/>
      </c>
      <c r="H30" s="30" t="str">
        <f aca="false">IF($A30="","",SUMIFS(Register!$R$6:$R$505,Register!$C$6:$C$505,$A30,Register!$M$6:$M$505,Summary!$C$5,Register!$N$6:$N$505,"Q4"))</f>
        <v/>
      </c>
      <c r="I30" s="28" t="str">
        <f aca="false">IF(A30="","",SUM(E30:H30))</f>
        <v/>
      </c>
      <c r="J30" s="30" t="str">
        <f aca="false">IF(A30="","",SUMIFS(Register!$R$6:$R$505,Register!$C$6:$C$505,$A30,Register!$M$6:$M$505,Summary!$C$5,Register!$F$6:$F$505,"&lt;&gt;"))</f>
        <v/>
      </c>
      <c r="K30" s="30" t="str">
        <f aca="false">IF(A30="","",SUMIFS(Register!$V$6:$V$505,Register!$C$6:$C$505,$A30,Register!$M$6:$M$505,Summary!$C$5))</f>
        <v/>
      </c>
    </row>
    <row r="31" customFormat="false" ht="15" hidden="false" customHeight="true" outlineLevel="0" collapsed="false">
      <c r="A31" s="24" t="str">
        <f aca="false">IF('Section Master'!A25="","",'Section Master'!A25)</f>
        <v/>
      </c>
      <c r="B31" s="24" t="str">
        <f aca="false">IF(A31="","",'Section Master'!B25)</f>
        <v/>
      </c>
      <c r="C31" s="24" t="str">
        <f aca="false">IF(A31="","",'Section Master'!C25&amp;" / "&amp;'Section Master'!D25)</f>
        <v/>
      </c>
      <c r="D31" s="30" t="str">
        <f aca="false">IF(A31="","",SUMIFS(Register!$E$6:$E$505,Register!$C$6:$C$505,$A31,Register!$M$6:$M$505,Summary!$C$5))</f>
        <v/>
      </c>
      <c r="E31" s="30" t="str">
        <f aca="false">IF($A31="","",SUMIFS(Register!$R$6:$R$505,Register!$C$6:$C$505,$A31,Register!$M$6:$M$505,Summary!$C$5,Register!$N$6:$N$505,"Q1"))</f>
        <v/>
      </c>
      <c r="F31" s="30" t="str">
        <f aca="false">IF($A31="","",SUMIFS(Register!$R$6:$R$505,Register!$C$6:$C$505,$A31,Register!$M$6:$M$505,Summary!$C$5,Register!$N$6:$N$505,"Q2"))</f>
        <v/>
      </c>
      <c r="G31" s="30" t="str">
        <f aca="false">IF($A31="","",SUMIFS(Register!$R$6:$R$505,Register!$C$6:$C$505,$A31,Register!$M$6:$M$505,Summary!$C$5,Register!$N$6:$N$505,"Q3"))</f>
        <v/>
      </c>
      <c r="H31" s="30" t="str">
        <f aca="false">IF($A31="","",SUMIFS(Register!$R$6:$R$505,Register!$C$6:$C$505,$A31,Register!$M$6:$M$505,Summary!$C$5,Register!$N$6:$N$505,"Q4"))</f>
        <v/>
      </c>
      <c r="I31" s="28" t="str">
        <f aca="false">IF(A31="","",SUM(E31:H31))</f>
        <v/>
      </c>
      <c r="J31" s="30" t="str">
        <f aca="false">IF(A31="","",SUMIFS(Register!$R$6:$R$505,Register!$C$6:$C$505,$A31,Register!$M$6:$M$505,Summary!$C$5,Register!$F$6:$F$505,"&lt;&gt;"))</f>
        <v/>
      </c>
      <c r="K31" s="30" t="str">
        <f aca="false">IF(A31="","",SUMIFS(Register!$V$6:$V$505,Register!$C$6:$C$505,$A31,Register!$M$6:$M$505,Summary!$C$5))</f>
        <v/>
      </c>
    </row>
    <row r="32" customFormat="false" ht="15" hidden="false" customHeight="true" outlineLevel="0" collapsed="false">
      <c r="A32" s="24" t="str">
        <f aca="false">IF('Section Master'!A26="","",'Section Master'!A26)</f>
        <v/>
      </c>
      <c r="B32" s="24" t="str">
        <f aca="false">IF(A32="","",'Section Master'!B26)</f>
        <v/>
      </c>
      <c r="C32" s="24" t="str">
        <f aca="false">IF(A32="","",'Section Master'!C26&amp;" / "&amp;'Section Master'!D26)</f>
        <v/>
      </c>
      <c r="D32" s="30" t="str">
        <f aca="false">IF(A32="","",SUMIFS(Register!$E$6:$E$505,Register!$C$6:$C$505,$A32,Register!$M$6:$M$505,Summary!$C$5))</f>
        <v/>
      </c>
      <c r="E32" s="30" t="str">
        <f aca="false">IF($A32="","",SUMIFS(Register!$R$6:$R$505,Register!$C$6:$C$505,$A32,Register!$M$6:$M$505,Summary!$C$5,Register!$N$6:$N$505,"Q1"))</f>
        <v/>
      </c>
      <c r="F32" s="30" t="str">
        <f aca="false">IF($A32="","",SUMIFS(Register!$R$6:$R$505,Register!$C$6:$C$505,$A32,Register!$M$6:$M$505,Summary!$C$5,Register!$N$6:$N$505,"Q2"))</f>
        <v/>
      </c>
      <c r="G32" s="30" t="str">
        <f aca="false">IF($A32="","",SUMIFS(Register!$R$6:$R$505,Register!$C$6:$C$505,$A32,Register!$M$6:$M$505,Summary!$C$5,Register!$N$6:$N$505,"Q3"))</f>
        <v/>
      </c>
      <c r="H32" s="30" t="str">
        <f aca="false">IF($A32="","",SUMIFS(Register!$R$6:$R$505,Register!$C$6:$C$505,$A32,Register!$M$6:$M$505,Summary!$C$5,Register!$N$6:$N$505,"Q4"))</f>
        <v/>
      </c>
      <c r="I32" s="28" t="str">
        <f aca="false">IF(A32="","",SUM(E32:H32))</f>
        <v/>
      </c>
      <c r="J32" s="30" t="str">
        <f aca="false">IF(A32="","",SUMIFS(Register!$R$6:$R$505,Register!$C$6:$C$505,$A32,Register!$M$6:$M$505,Summary!$C$5,Register!$F$6:$F$505,"&lt;&gt;"))</f>
        <v/>
      </c>
      <c r="K32" s="30" t="str">
        <f aca="false">IF(A32="","",SUMIFS(Register!$V$6:$V$505,Register!$C$6:$C$505,$A32,Register!$M$6:$M$505,Summary!$C$5))</f>
        <v/>
      </c>
    </row>
    <row r="33" customFormat="false" ht="15" hidden="false" customHeight="true" outlineLevel="0" collapsed="false">
      <c r="A33" s="24" t="str">
        <f aca="false">IF('Section Master'!A27="","",'Section Master'!A27)</f>
        <v/>
      </c>
      <c r="B33" s="24" t="str">
        <f aca="false">IF(A33="","",'Section Master'!B27)</f>
        <v/>
      </c>
      <c r="C33" s="24" t="str">
        <f aca="false">IF(A33="","",'Section Master'!C27&amp;" / "&amp;'Section Master'!D27)</f>
        <v/>
      </c>
      <c r="D33" s="30" t="str">
        <f aca="false">IF(A33="","",SUMIFS(Register!$E$6:$E$505,Register!$C$6:$C$505,$A33,Register!$M$6:$M$505,Summary!$C$5))</f>
        <v/>
      </c>
      <c r="E33" s="30" t="str">
        <f aca="false">IF($A33="","",SUMIFS(Register!$R$6:$R$505,Register!$C$6:$C$505,$A33,Register!$M$6:$M$505,Summary!$C$5,Register!$N$6:$N$505,"Q1"))</f>
        <v/>
      </c>
      <c r="F33" s="30" t="str">
        <f aca="false">IF($A33="","",SUMIFS(Register!$R$6:$R$505,Register!$C$6:$C$505,$A33,Register!$M$6:$M$505,Summary!$C$5,Register!$N$6:$N$505,"Q2"))</f>
        <v/>
      </c>
      <c r="G33" s="30" t="str">
        <f aca="false">IF($A33="","",SUMIFS(Register!$R$6:$R$505,Register!$C$6:$C$505,$A33,Register!$M$6:$M$505,Summary!$C$5,Register!$N$6:$N$505,"Q3"))</f>
        <v/>
      </c>
      <c r="H33" s="30" t="str">
        <f aca="false">IF($A33="","",SUMIFS(Register!$R$6:$R$505,Register!$C$6:$C$505,$A33,Register!$M$6:$M$505,Summary!$C$5,Register!$N$6:$N$505,"Q4"))</f>
        <v/>
      </c>
      <c r="I33" s="28" t="str">
        <f aca="false">IF(A33="","",SUM(E33:H33))</f>
        <v/>
      </c>
      <c r="J33" s="30" t="str">
        <f aca="false">IF(A33="","",SUMIFS(Register!$R$6:$R$505,Register!$C$6:$C$505,$A33,Register!$M$6:$M$505,Summary!$C$5,Register!$F$6:$F$505,"&lt;&gt;"))</f>
        <v/>
      </c>
      <c r="K33" s="30" t="str">
        <f aca="false">IF(A33="","",SUMIFS(Register!$V$6:$V$505,Register!$C$6:$C$505,$A33,Register!$M$6:$M$505,Summary!$C$5))</f>
        <v/>
      </c>
    </row>
    <row r="34" customFormat="false" ht="15" hidden="false" customHeight="true" outlineLevel="0" collapsed="false">
      <c r="A34" s="24" t="str">
        <f aca="false">IF('Section Master'!A28="","",'Section Master'!A28)</f>
        <v/>
      </c>
      <c r="B34" s="24" t="str">
        <f aca="false">IF(A34="","",'Section Master'!B28)</f>
        <v/>
      </c>
      <c r="C34" s="24" t="str">
        <f aca="false">IF(A34="","",'Section Master'!C28&amp;" / "&amp;'Section Master'!D28)</f>
        <v/>
      </c>
      <c r="D34" s="30" t="str">
        <f aca="false">IF(A34="","",SUMIFS(Register!$E$6:$E$505,Register!$C$6:$C$505,$A34,Register!$M$6:$M$505,Summary!$C$5))</f>
        <v/>
      </c>
      <c r="E34" s="30" t="str">
        <f aca="false">IF($A34="","",SUMIFS(Register!$R$6:$R$505,Register!$C$6:$C$505,$A34,Register!$M$6:$M$505,Summary!$C$5,Register!$N$6:$N$505,"Q1"))</f>
        <v/>
      </c>
      <c r="F34" s="30" t="str">
        <f aca="false">IF($A34="","",SUMIFS(Register!$R$6:$R$505,Register!$C$6:$C$505,$A34,Register!$M$6:$M$505,Summary!$C$5,Register!$N$6:$N$505,"Q2"))</f>
        <v/>
      </c>
      <c r="G34" s="30" t="str">
        <f aca="false">IF($A34="","",SUMIFS(Register!$R$6:$R$505,Register!$C$6:$C$505,$A34,Register!$M$6:$M$505,Summary!$C$5,Register!$N$6:$N$505,"Q3"))</f>
        <v/>
      </c>
      <c r="H34" s="30" t="str">
        <f aca="false">IF($A34="","",SUMIFS(Register!$R$6:$R$505,Register!$C$6:$C$505,$A34,Register!$M$6:$M$505,Summary!$C$5,Register!$N$6:$N$505,"Q4"))</f>
        <v/>
      </c>
      <c r="I34" s="28" t="str">
        <f aca="false">IF(A34="","",SUM(E34:H34))</f>
        <v/>
      </c>
      <c r="J34" s="30" t="str">
        <f aca="false">IF(A34="","",SUMIFS(Register!$R$6:$R$505,Register!$C$6:$C$505,$A34,Register!$M$6:$M$505,Summary!$C$5,Register!$F$6:$F$505,"&lt;&gt;"))</f>
        <v/>
      </c>
      <c r="K34" s="30" t="str">
        <f aca="false">IF(A34="","",SUMIFS(Register!$V$6:$V$505,Register!$C$6:$C$505,$A34,Register!$M$6:$M$505,Summary!$C$5))</f>
        <v/>
      </c>
    </row>
    <row r="35" customFormat="false" ht="15" hidden="false" customHeight="true" outlineLevel="0" collapsed="false">
      <c r="A35" s="24" t="str">
        <f aca="false">IF('Section Master'!A29="","",'Section Master'!A29)</f>
        <v/>
      </c>
      <c r="B35" s="24" t="str">
        <f aca="false">IF(A35="","",'Section Master'!B29)</f>
        <v/>
      </c>
      <c r="C35" s="24" t="str">
        <f aca="false">IF(A35="","",'Section Master'!C29&amp;" / "&amp;'Section Master'!D29)</f>
        <v/>
      </c>
      <c r="D35" s="30" t="str">
        <f aca="false">IF(A35="","",SUMIFS(Register!$E$6:$E$505,Register!$C$6:$C$505,$A35,Register!$M$6:$M$505,Summary!$C$5))</f>
        <v/>
      </c>
      <c r="E35" s="30" t="str">
        <f aca="false">IF($A35="","",SUMIFS(Register!$R$6:$R$505,Register!$C$6:$C$505,$A35,Register!$M$6:$M$505,Summary!$C$5,Register!$N$6:$N$505,"Q1"))</f>
        <v/>
      </c>
      <c r="F35" s="30" t="str">
        <f aca="false">IF($A35="","",SUMIFS(Register!$R$6:$R$505,Register!$C$6:$C$505,$A35,Register!$M$6:$M$505,Summary!$C$5,Register!$N$6:$N$505,"Q2"))</f>
        <v/>
      </c>
      <c r="G35" s="30" t="str">
        <f aca="false">IF($A35="","",SUMIFS(Register!$R$6:$R$505,Register!$C$6:$C$505,$A35,Register!$M$6:$M$505,Summary!$C$5,Register!$N$6:$N$505,"Q3"))</f>
        <v/>
      </c>
      <c r="H35" s="30" t="str">
        <f aca="false">IF($A35="","",SUMIFS(Register!$R$6:$R$505,Register!$C$6:$C$505,$A35,Register!$M$6:$M$505,Summary!$C$5,Register!$N$6:$N$505,"Q4"))</f>
        <v/>
      </c>
      <c r="I35" s="28" t="str">
        <f aca="false">IF(A35="","",SUM(E35:H35))</f>
        <v/>
      </c>
      <c r="J35" s="30" t="str">
        <f aca="false">IF(A35="","",SUMIFS(Register!$R$6:$R$505,Register!$C$6:$C$505,$A35,Register!$M$6:$M$505,Summary!$C$5,Register!$F$6:$F$505,"&lt;&gt;"))</f>
        <v/>
      </c>
      <c r="K35" s="30" t="str">
        <f aca="false">IF(A35="","",SUMIFS(Register!$V$6:$V$505,Register!$C$6:$C$505,$A35,Register!$M$6:$M$505,Summary!$C$5))</f>
        <v/>
      </c>
    </row>
    <row r="36" customFormat="false" ht="15" hidden="false" customHeight="true" outlineLevel="0" collapsed="false">
      <c r="A36" s="4" t="s">
        <v>231</v>
      </c>
      <c r="D36" s="39" t="n">
        <f aca="false">SUM(D11:D35)</f>
        <v>7704000</v>
      </c>
      <c r="E36" s="39" t="n">
        <f aca="false">SUM(E11:E35)</f>
        <v>32800</v>
      </c>
      <c r="F36" s="39" t="n">
        <f aca="false">SUM(F11:F35)</f>
        <v>32540</v>
      </c>
      <c r="G36" s="39" t="n">
        <f aca="false">SUM(G11:G35)</f>
        <v>0</v>
      </c>
      <c r="H36" s="39" t="n">
        <f aca="false">SUM(H11:H35)</f>
        <v>0</v>
      </c>
      <c r="I36" s="39" t="n">
        <f aca="false">SUM(I11:I35)</f>
        <v>65340</v>
      </c>
      <c r="J36" s="39" t="n">
        <f aca="false">SUM(J11:J35)</f>
        <v>52240</v>
      </c>
      <c r="K36" s="39" t="n">
        <f aca="false">SUM(K11:K35)</f>
        <v>45</v>
      </c>
    </row>
    <row r="38" customFormat="false" ht="15" hidden="false" customHeight="true" outlineLevel="0" collapsed="false">
      <c r="A38" s="40" t="s">
        <v>232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</row>
    <row r="39" customFormat="false" ht="15" hidden="false" customHeight="true" outlineLevel="0" collapsed="false">
      <c r="B39" s="21" t="s">
        <v>233</v>
      </c>
      <c r="I39" s="30" t="n">
        <f aca="false">I36-SUMIFS(Register!$R$6:$R$505,Register!$M$6:$M$505,Summary!$C$5)</f>
        <v>0</v>
      </c>
    </row>
    <row r="40" customFormat="false" ht="15" hidden="false" customHeight="true" outlineLevel="0" collapsed="false">
      <c r="B40" s="21" t="s">
        <v>234</v>
      </c>
      <c r="I40" s="30" t="n">
        <f aca="false">SUM(Register!$X$6:$X$505)</f>
        <v>0</v>
      </c>
    </row>
    <row r="41" customFormat="false" ht="15" hidden="false" customHeight="true" outlineLevel="0" collapsed="false">
      <c r="B41" s="21" t="s">
        <v>235</v>
      </c>
      <c r="I41" s="30" t="n">
        <f aca="false">COUNTIF(Deductees!$C$5:$C$304,"Invalid format")</f>
        <v>0</v>
      </c>
    </row>
    <row r="42" customFormat="false" ht="15" hidden="false" customHeight="true" outlineLevel="0" collapsed="false">
      <c r="B42" s="4" t="s">
        <v>236</v>
      </c>
      <c r="I42" s="28" t="n">
        <f aca="false">SUMIFS(Register!$R$6:$R$505,Register!$M$6:$M$505,Summary!$C$5,Register!$F$6:$F$505,"")</f>
        <v>13100</v>
      </c>
    </row>
    <row r="43" customFormat="false" ht="15" hidden="false" customHeight="true" outlineLevel="0" collapsed="false">
      <c r="B43" s="21" t="s">
        <v>237</v>
      </c>
      <c r="I43" s="30" t="n">
        <f aca="false">SUMIFS(Register!$R$6:$R$505,Register!$M$6:$M$505,Summary!$C$5,Register!$W$6:$W$505,"Overdue")</f>
        <v>0</v>
      </c>
    </row>
    <row r="45" customFormat="false" ht="15" hidden="false" customHeight="true" outlineLevel="0" collapsed="false">
      <c r="A45" s="40" t="s">
        <v>238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customFormat="false" ht="15" hidden="false" customHeight="true" outlineLevel="0" collapsed="false">
      <c r="A46" s="34" t="s">
        <v>239</v>
      </c>
      <c r="B46" s="34"/>
      <c r="C46" s="42" t="s">
        <v>240</v>
      </c>
      <c r="D46" s="42"/>
      <c r="E46" s="42"/>
      <c r="F46" s="42"/>
      <c r="G46" s="42"/>
      <c r="H46" s="42"/>
      <c r="I46" s="42"/>
      <c r="J46" s="42"/>
      <c r="K46" s="42"/>
    </row>
    <row r="47" customFormat="false" ht="15" hidden="false" customHeight="true" outlineLevel="0" collapsed="false">
      <c r="A47" s="34" t="s">
        <v>241</v>
      </c>
      <c r="B47" s="34"/>
      <c r="C47" s="42" t="s">
        <v>242</v>
      </c>
      <c r="D47" s="42"/>
      <c r="E47" s="42"/>
      <c r="F47" s="42"/>
      <c r="G47" s="42"/>
      <c r="H47" s="42"/>
      <c r="I47" s="42"/>
      <c r="J47" s="42"/>
      <c r="K47" s="42"/>
    </row>
    <row r="48" customFormat="false" ht="15" hidden="false" customHeight="true" outlineLevel="0" collapsed="false">
      <c r="A48" s="34" t="s">
        <v>243</v>
      </c>
      <c r="B48" s="34"/>
      <c r="C48" s="42" t="s">
        <v>244</v>
      </c>
      <c r="D48" s="42"/>
      <c r="E48" s="42"/>
      <c r="F48" s="42"/>
      <c r="G48" s="42"/>
      <c r="H48" s="42"/>
      <c r="I48" s="42"/>
      <c r="J48" s="42"/>
      <c r="K48" s="42"/>
    </row>
    <row r="49" customFormat="false" ht="15" hidden="false" customHeight="true" outlineLevel="0" collapsed="false">
      <c r="A49" s="34" t="s">
        <v>245</v>
      </c>
      <c r="B49" s="34"/>
      <c r="C49" s="42" t="s">
        <v>246</v>
      </c>
      <c r="D49" s="42"/>
      <c r="E49" s="42"/>
      <c r="F49" s="42"/>
      <c r="G49" s="42"/>
      <c r="H49" s="42"/>
      <c r="I49" s="42"/>
      <c r="J49" s="42"/>
      <c r="K49" s="42"/>
    </row>
    <row r="50" customFormat="false" ht="15" hidden="false" customHeight="true" outlineLevel="0" collapsed="false">
      <c r="A50" s="34" t="s">
        <v>230</v>
      </c>
      <c r="B50" s="34"/>
      <c r="C50" s="42" t="s">
        <v>247</v>
      </c>
      <c r="D50" s="42"/>
      <c r="E50" s="42"/>
      <c r="F50" s="42"/>
      <c r="G50" s="42"/>
      <c r="H50" s="42"/>
      <c r="I50" s="42"/>
      <c r="J50" s="42"/>
      <c r="K50" s="42"/>
    </row>
  </sheetData>
  <mergeCells count="15">
    <mergeCell ref="A3:B3"/>
    <mergeCell ref="A4:B4"/>
    <mergeCell ref="A5:B5"/>
    <mergeCell ref="A6:B6"/>
    <mergeCell ref="A7:B7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</mergeCells>
  <conditionalFormatting sqref="I39">
    <cfRule type="expression" priority="2" aboveAverage="0" equalAverage="0" bottom="0" percent="0" rank="0" text="" dxfId="0">
      <formula>ROUND(I39,2)&lt;&gt;0</formula>
    </cfRule>
  </conditionalFormatting>
  <conditionalFormatting sqref="I40">
    <cfRule type="expression" priority="3" aboveAverage="0" equalAverage="0" bottom="0" percent="0" rank="0" text="" dxfId="0">
      <formula>ROUND(I40,2)&lt;&gt;0</formula>
    </cfRule>
  </conditionalFormatting>
  <conditionalFormatting sqref="I41">
    <cfRule type="expression" priority="4" aboveAverage="0" equalAverage="0" bottom="0" percent="0" rank="0" text="" dxfId="0">
      <formula>ROUND(I41,2)&lt;&gt;0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43" t="s">
        <v>248</v>
      </c>
    </row>
    <row r="4" customFormat="false" ht="15" hidden="false" customHeight="false" outlineLevel="0" collapsed="false">
      <c r="B4" s="44" t="s">
        <v>249</v>
      </c>
    </row>
    <row r="5" customFormat="false" ht="23.85" hidden="false" customHeight="false" outlineLevel="0" collapsed="false">
      <c r="B5" s="45" t="s">
        <v>250</v>
      </c>
    </row>
    <row r="6" customFormat="false" ht="23.85" hidden="false" customHeight="false" outlineLevel="0" collapsed="false">
      <c r="B6" s="45" t="s">
        <v>251</v>
      </c>
    </row>
    <row r="7" customFormat="false" ht="15" hidden="false" customHeight="false" outlineLevel="0" collapsed="false">
      <c r="B7" s="45" t="s">
        <v>252</v>
      </c>
    </row>
    <row r="9" customFormat="false" ht="15" hidden="false" customHeight="false" outlineLevel="0" collapsed="false">
      <c r="B9" s="44" t="s">
        <v>253</v>
      </c>
    </row>
    <row r="10" customFormat="false" ht="15" hidden="false" customHeight="false" outlineLevel="0" collapsed="false">
      <c r="B10" s="46" t="s">
        <v>254</v>
      </c>
    </row>
    <row r="12" customFormat="false" ht="15" hidden="false" customHeight="false" outlineLevel="0" collapsed="false">
      <c r="B12" s="47" t="s">
        <v>255</v>
      </c>
    </row>
  </sheetData>
  <hyperlinks>
    <hyperlink ref="B10" r:id="rId1" display="Get it at https://pblab.in/templates/tds-tracke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2026-10-12T15:53:07Z</dcterms:created>
  <dc:creator>PB Lab</dc:creator>
  <dc:description/>
  <cp:keywords>PB Lab pblab.in Excel template India</cp:keywords>
  <dc:language>en-US</dc:language>
  <cp:lastModifiedBy/>
  <dcterms:modified xsi:type="dcterms:W3CDTF">2026-10-12T15:53:29Z</dcterms:modified>
  <cp:revision>0</cp:revision>
  <dc:subject>Track TDS on non-salary payments under section 393 of the Income-tax Act, 2025, with the old 1961 section alongside, threshold catch-up, due dates and late-deposit interest.</dc:subject>
  <dc:title>TDS Tracker (Income-tax Act, 2025)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